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investquebec-my.sharepoint.com/personal/normand_liboiron_invest-quebec_com/Documents/Documents/003A - Formulaires Crédit d'impôt/ERNST&amp;YOUNG NOUVEAU FORMULAIRE RSDE ANNÉE 2026/"/>
    </mc:Choice>
  </mc:AlternateContent>
  <xr:revisionPtr revIDLastSave="0" documentId="8_{406EA0D6-AEBD-4B9A-A8E4-5C8321D580AB}" xr6:coauthVersionLast="47" xr6:coauthVersionMax="47" xr10:uidLastSave="{00000000-0000-0000-0000-000000000000}"/>
  <bookViews>
    <workbookView xWindow="-120" yWindow="-120" windowWidth="29040" windowHeight="15720" firstSheet="1" activeTab="1" xr2:uid="{23EFC558-964A-4987-B391-2EFAD37670E8}"/>
  </bookViews>
  <sheets>
    <sheet name="Instructions" sheetId="2" r:id="rId1"/>
    <sheet name="Renseignements Gén.à compléter " sheetId="3" r:id="rId2"/>
    <sheet name="Année 1 - à compléter" sheetId="1" r:id="rId3"/>
    <sheet name="Année 2 - à compléter" sheetId="8" r:id="rId4"/>
    <sheet name="Détail du calcul" sheetId="6" r:id="rId5"/>
    <sheet name="Montants pour calcul" sheetId="5" r:id="rId6"/>
    <sheet name="Données" sheetId="7" state="hidden" r:id="rId7"/>
  </sheets>
  <definedNames>
    <definedName name="ADateTransmissionDemande" localSheetId="1">'Renseignements Gén.à compléter '!$P$6</definedName>
    <definedName name="ADateTransmissionDemande">#REF!</definedName>
    <definedName name="AideCapital">#REF!</definedName>
    <definedName name="ANumeroConfirmationDemande" localSheetId="1">'Renseignements Gén.à compléter '!$L$6</definedName>
    <definedName name="ANumeroConfirmationDemande">#REF!</definedName>
    <definedName name="Avant200612041" localSheetId="1">#REF!</definedName>
    <definedName name="Avant200612041">#REF!</definedName>
    <definedName name="Avant200612042" localSheetId="1">#REF!</definedName>
    <definedName name="Avant200612042">#REF!</definedName>
    <definedName name="Capital" localSheetId="1">#REF!</definedName>
    <definedName name="Capital">#REF!</definedName>
    <definedName name="Credit17Apres">#REF!</definedName>
    <definedName name="Credit17Avant">#REF!</definedName>
    <definedName name="Credit35">#REF!</definedName>
    <definedName name="Credit37">#REF!</definedName>
    <definedName name="DateChevauch1" localSheetId="1">#REF!</definedName>
    <definedName name="DateChevauch1">#REF!</definedName>
    <definedName name="DateChevauch2" localSheetId="1">#REF!</definedName>
    <definedName name="DateChevauch2">#REF!</definedName>
    <definedName name="_xlnm.Print_Titles" localSheetId="0">Instructions!$1:$5</definedName>
    <definedName name="_xlnm.Print_Titles" localSheetId="1">'Renseignements Gén.à compléter '!$1:$4</definedName>
    <definedName name="Ligne300" localSheetId="1">#REF!</definedName>
    <definedName name="Ligne300">#REF!</definedName>
    <definedName name="Ligne305" localSheetId="1">#REF!</definedName>
    <definedName name="Ligne305">#REF!</definedName>
    <definedName name="Ligne320" localSheetId="1">#REF!</definedName>
    <definedName name="Ligne320">#REF!</definedName>
    <definedName name="Ligne340" localSheetId="1">#REF!</definedName>
    <definedName name="Ligne340">#REF!</definedName>
    <definedName name="Ligne345" localSheetId="1">#REF!</definedName>
    <definedName name="Ligne345">#REF!</definedName>
    <definedName name="LocationMat" localSheetId="1">#REF!</definedName>
    <definedName name="LocationMat">#REF!</definedName>
    <definedName name="MoinAide" localSheetId="1">#REF!</definedName>
    <definedName name="MoinAide">#REF!</definedName>
    <definedName name="PlafondApplicable" localSheetId="1">#REF!</definedName>
    <definedName name="PlafondApplicable">#REF!</definedName>
    <definedName name="Print_Area" localSheetId="0">Instructions!$A$1:$Q$134</definedName>
    <definedName name="Print_Area" localSheetId="1">'Renseignements Gén.à compléter '!$A$1:$Q$146</definedName>
    <definedName name="Print_Titles" localSheetId="0">Instructions!$1:$5</definedName>
    <definedName name="Print_Titles" localSheetId="1">'Renseignements Gén.à compléter '!$1:$4</definedName>
    <definedName name="Proxy" localSheetId="1">#REF!</definedName>
    <definedName name="Proxy">#REF!</definedName>
    <definedName name="RAdresse1" localSheetId="1">'Renseignements Gén.à compléter '!$B$126</definedName>
    <definedName name="RAdresse1">#REF!</definedName>
    <definedName name="RAdresse10" localSheetId="1">'Renseignements Gén.à compléter '!$B$144</definedName>
    <definedName name="RAdresse10">#REF!</definedName>
    <definedName name="RAdresse1BP" localSheetId="1">'Renseignements Gén.à compléter '!$F$17</definedName>
    <definedName name="RAdresse1BP">#REF!</definedName>
    <definedName name="RAdresse1IF" localSheetId="1">'Renseignements Gén.à compléter '!$E$70</definedName>
    <definedName name="RAdresse1IF">#REF!</definedName>
    <definedName name="RAdresse1PC" localSheetId="1">'Renseignements Gén.à compléter '!$G$27</definedName>
    <definedName name="RAdresse1PC">#REF!</definedName>
    <definedName name="RAdresse1SC" localSheetId="1">'Renseignements Gén.à compléter '!$F$12</definedName>
    <definedName name="RAdresse1SC">#REF!</definedName>
    <definedName name="RAdresse2" localSheetId="1">'Renseignements Gén.à compléter '!$B$128</definedName>
    <definedName name="RAdresse2">#REF!</definedName>
    <definedName name="RAdresse2BP" localSheetId="1">'Renseignements Gén.à compléter '!$F$18</definedName>
    <definedName name="RAdresse2BP">#REF!</definedName>
    <definedName name="RAdresse2IF" localSheetId="1">'Renseignements Gén.à compléter '!$E$71</definedName>
    <definedName name="RAdresse2IF">#REF!</definedName>
    <definedName name="RAdresse2PC" localSheetId="1">'Renseignements Gén.à compléter '!$G$28</definedName>
    <definedName name="RAdresse2PC">#REF!</definedName>
    <definedName name="RAdresse2SC" localSheetId="1">'Renseignements Gén.à compléter '!$F$14</definedName>
    <definedName name="RAdresse2SC">#REF!</definedName>
    <definedName name="RAdresse3" localSheetId="1">'Renseignements Gén.à compléter '!$B$130</definedName>
    <definedName name="RAdresse3">#REF!</definedName>
    <definedName name="RAdresse3BP" localSheetId="1">'Renseignements Gén.à compléter '!$F$19</definedName>
    <definedName name="RAdresse3BP">#REF!</definedName>
    <definedName name="RAdresse3IF" localSheetId="1">'Renseignements Gén.à compléter '!$E$72</definedName>
    <definedName name="RAdresse3IF">#REF!</definedName>
    <definedName name="RAdresse3PC" localSheetId="1">'Renseignements Gén.à compléter '!$G$29</definedName>
    <definedName name="RAdresse3PC">#REF!</definedName>
    <definedName name="RAdresse3SC" localSheetId="1">'Renseignements Gén.à compléter '!$F$15</definedName>
    <definedName name="RAdresse3SC">#REF!</definedName>
    <definedName name="RAdresse4" localSheetId="1">'Renseignements Gén.à compléter '!$B$132</definedName>
    <definedName name="RAdresse4">#REF!</definedName>
    <definedName name="RAdresse5" localSheetId="1">'Renseignements Gén.à compléter '!$B$134</definedName>
    <definedName name="RAdresse5">#REF!</definedName>
    <definedName name="RAdresse6" localSheetId="1">'Renseignements Gén.à compléter '!$B$136</definedName>
    <definedName name="RAdresse6">#REF!</definedName>
    <definedName name="RAdresse7" localSheetId="1">'Renseignements Gén.à compléter '!$B$138</definedName>
    <definedName name="RAdresse7">#REF!</definedName>
    <definedName name="RAdresse8" localSheetId="1">'Renseignements Gén.à compléter '!$B$140</definedName>
    <definedName name="RAdresse8">#REF!</definedName>
    <definedName name="RAdresse9" localSheetId="1">'Renseignements Gén.à compléter '!$B$142</definedName>
    <definedName name="RAdresse9">#REF!</definedName>
    <definedName name="RAnneeReclamation1" localSheetId="1">'Renseignements Gén.à compléter '!$C$92</definedName>
    <definedName name="RAnneeReclamation1">#REF!</definedName>
    <definedName name="RAnneeReclamation2" localSheetId="1">'Renseignements Gén.à compléter '!$C$94</definedName>
    <definedName name="RAnneeReclamation2">#REF!</definedName>
    <definedName name="RAnneeReclamation3" localSheetId="1">'Renseignements Gén.à compléter '!$C$96</definedName>
    <definedName name="RAnneeReclamation3">#REF!</definedName>
    <definedName name="RCalculDateDebut1" localSheetId="1">#REF!</definedName>
    <definedName name="RCalculDateDebut1">#REF!</definedName>
    <definedName name="RCalculDateDebut2" localSheetId="1">#REF!</definedName>
    <definedName name="RCalculDateDebut2">#REF!</definedName>
    <definedName name="RCalculDateFin1" localSheetId="1">#REF!</definedName>
    <definedName name="RCalculDateFin1">#REF!</definedName>
    <definedName name="RCalculDateFin2" localSheetId="1">#REF!</definedName>
    <definedName name="RCalculDateFin2">#REF!</definedName>
    <definedName name="RcapitaleImposableCanada1">#REF!</definedName>
    <definedName name="RCourrierElectroniquePC" localSheetId="1">'Renseignements Gén.à compléter '!$L$25</definedName>
    <definedName name="RCourrierElectroniquePC">#REF!</definedName>
    <definedName name="RDateDebutActivites" localSheetId="1">'Renseignements Gén.à compléter '!$N$42</definedName>
    <definedName name="RDateDebutActivites">#REF!</definedName>
    <definedName name="RDateIncorporation" localSheetId="1">'Renseignements Gén.à compléter '!$G$42</definedName>
    <definedName name="RDateIncorporation">#REF!</definedName>
    <definedName name="RDateIndicateurVerificationComptable" localSheetId="1">'Renseignements Gén.à compléter '!$D$86</definedName>
    <definedName name="RDateIndicateurVerificationComptable">#REF!</definedName>
    <definedName name="RDateIndicateurVerificationScientifique" localSheetId="1">'Renseignements Gén.à compléter '!$D$83</definedName>
    <definedName name="RDateIndicateurVerificationScientifique">#REF!</definedName>
    <definedName name="RDateMontantRecuFederal1" localSheetId="1">'Renseignements Gén.à compléter '!$O$92</definedName>
    <definedName name="RDateMontantRecuFederal1">#REF!</definedName>
    <definedName name="RDateMontantRecuFederal2" localSheetId="1">'Renseignements Gén.à compléter '!$O$94</definedName>
    <definedName name="RDateMontantRecuFederal2">#REF!</definedName>
    <definedName name="RDateMontantRecuFederal3" localSheetId="1">'Renseignements Gén.à compléter '!$O$96</definedName>
    <definedName name="RDateMontantRecuFederal3">#REF!</definedName>
    <definedName name="RDateMontantRecuProvincial1" localSheetId="1">'Renseignements Gén.à compléter '!$O$93</definedName>
    <definedName name="RDateMontantRecuProvincial1">#REF!</definedName>
    <definedName name="RDateMontantRecuProvincial2" localSheetId="1">'Renseignements Gén.à compléter '!$O$95</definedName>
    <definedName name="RDateMontantRecuProvincial2">#REF!</definedName>
    <definedName name="RDateMontantRecuProvincial3" localSheetId="1">'Renseignements Gén.à compléter '!$O$97</definedName>
    <definedName name="RDateMontantRecuProvincial3">#REF!</definedName>
    <definedName name="RDateReclamationFederal1" localSheetId="1">'Renseignements Gén.à compléter '!$J$92</definedName>
    <definedName name="RDateReclamationFederal1">#REF!</definedName>
    <definedName name="RDateReclamationFederal2" localSheetId="1">'Renseignements Gén.à compléter '!$J$94</definedName>
    <definedName name="RDateReclamationFederal2">#REF!</definedName>
    <definedName name="RDateReclamationFederal3" localSheetId="1">'Renseignements Gén.à compléter '!$J$96</definedName>
    <definedName name="RDateReclamationFederal3">#REF!</definedName>
    <definedName name="RDateReclamationProvincial1" localSheetId="1">'Renseignements Gén.à compléter '!$J$93</definedName>
    <definedName name="RDateReclamationProvincial1">#REF!</definedName>
    <definedName name="RDateReclamationProvincial2" localSheetId="1">'Renseignements Gén.à compléter '!$J$95</definedName>
    <definedName name="RDateReclamationProvincial2">#REF!</definedName>
    <definedName name="RDateReclamationProvincial3" localSheetId="1">'Renseignements Gén.à compléter '!$J$97</definedName>
    <definedName name="RDateReclamationProvincial3">#REF!</definedName>
    <definedName name="RDateTransmissionDemande" localSheetId="1">'Renseignements Gén.à compléter '!$T$6</definedName>
    <definedName name="RDateTransmissionDemande">#REF!</definedName>
    <definedName name="RdepensesRefusees1" localSheetId="1">#REF!</definedName>
    <definedName name="RdepensesRefusees1">#REF!</definedName>
    <definedName name="RdepensesRefuseesApresAvril1" localSheetId="1">#REF!</definedName>
    <definedName name="RdepensesRefuseesApresAvril1">#REF!</definedName>
    <definedName name="RdepensesRefuseesAvantAvril1" localSheetId="1">#REF!</definedName>
    <definedName name="RdepensesRefuseesAvantAvril1">#REF!</definedName>
    <definedName name="RdepensesRefuseesCapital1" localSheetId="1">#REF!</definedName>
    <definedName name="RdepensesRefuseesCapital1">#REF!</definedName>
    <definedName name="RDescriptionProjet" localSheetId="1">'Renseignements Gén.à compléter '!$T$103</definedName>
    <definedName name="RDescriptionProjet">#REF!</definedName>
    <definedName name="RevenusImposablesSaisis">#REF!</definedName>
    <definedName name="RimpotAPayer1" localSheetId="1">#REF!</definedName>
    <definedName name="RimpotAPayer1">#REF!</definedName>
    <definedName name="RIndicateurArrerageRevenuCanadaQuebec" localSheetId="1">'Renseignements Gén.à compléter '!$T$51</definedName>
    <definedName name="RIndicateurArrerageRevenuCanadaQuebec">#REF!</definedName>
    <definedName name="RIndicateurAssociationAutreEntreprises" localSheetId="1">'Renseignements Gén.à compléter '!$T$48</definedName>
    <definedName name="RIndicateurAssociationAutreEntreprises">#REF!</definedName>
    <definedName name="RIndicateurCorporationPrivee" localSheetId="1">'Renseignements Gén.à compléter '!$T$45</definedName>
    <definedName name="RIndicateurCorporationPrivee">#REF!</definedName>
    <definedName name="RIndicateurCorporationPublique" localSheetId="1">'Renseignements Gén.à compléter '!#REF!</definedName>
    <definedName name="RIndicateurCorporationPublique">#REF!</definedName>
    <definedName name="RIndicateurLitigeRevenuCanadaQuebec" localSheetId="1">'Renseignements Gén.à compléter '!$T$61</definedName>
    <definedName name="RIndicateurLitigeRevenuCanadaQuebec">#REF!</definedName>
    <definedName name="RIndicateurRedevableDeveloppementEconomiqueCanada" localSheetId="1">'Renseignements Gén.à compléter '!$T$58</definedName>
    <definedName name="RIndicateurRedevableDeveloppementEconomiqueCanada">#REF!</definedName>
    <definedName name="RIndicateurVerificationComptable" localSheetId="1">'Renseignements Gén.à compléter '!$T$86</definedName>
    <definedName name="RIndicateurVerificationComptable">#REF!</definedName>
    <definedName name="RIndicateurVerificationScientifique" localSheetId="1">'Renseignements Gén.à compléter '!$T$83</definedName>
    <definedName name="RIndicateurVerificationScientifique">#REF!</definedName>
    <definedName name="RmontantEtatFinancierQuebec1">#REF!</definedName>
    <definedName name="RmontantEtatFinancierQuebec1exc">#REF!</definedName>
    <definedName name="RmontantEtatFinancierQuebec2exc">#REF!</definedName>
    <definedName name="RmontantImposableDeclarationFiscaleCanada1" localSheetId="1">#REF!</definedName>
    <definedName name="RMontantReclameFederal1" localSheetId="1">'Renseignements Gén.à compléter '!$G$92</definedName>
    <definedName name="RMontantReclameFederal1">#REF!</definedName>
    <definedName name="RMontantReclameFederal2" localSheetId="1">'Renseignements Gén.à compléter '!$G$94</definedName>
    <definedName name="RMontantReclameFederal2">#REF!</definedName>
    <definedName name="RMontantReclameFederal3" localSheetId="1">'Renseignements Gén.à compléter '!$G$96</definedName>
    <definedName name="RMontantReclameFederal3">#REF!</definedName>
    <definedName name="RMontantReclameProvincial1" localSheetId="1">'Renseignements Gén.à compléter '!$G$93</definedName>
    <definedName name="RMontantReclameProvincial1">#REF!</definedName>
    <definedName name="RMontantReclameProvincial2" localSheetId="1">'Renseignements Gén.à compléter '!$G$95</definedName>
    <definedName name="RMontantReclameProvincial2">#REF!</definedName>
    <definedName name="RMontantReclameProvincial3" localSheetId="1">'Renseignements Gén.à compléter '!$G$97</definedName>
    <definedName name="RMontantReclameProvincial3">#REF!</definedName>
    <definedName name="RMontantRecuFederal1" localSheetId="1">'Renseignements Gén.à compléter '!$L$92</definedName>
    <definedName name="RMontantRecuFederal1">#REF!</definedName>
    <definedName name="RMontantRecuFederal2" localSheetId="1">'Renseignements Gén.à compléter '!$L$94</definedName>
    <definedName name="RMontantRecuFederal2">#REF!</definedName>
    <definedName name="RMontantRecuFederal3" localSheetId="1">'Renseignements Gén.à compléter '!$L$96</definedName>
    <definedName name="RMontantRecuFederal3">#REF!</definedName>
    <definedName name="RMontantRecuProvincial1" localSheetId="1">'Renseignements Gén.à compléter '!$L$93</definedName>
    <definedName name="RMontantRecuProvincial1">#REF!</definedName>
    <definedName name="RMontantRecuProvincial2" localSheetId="1">'Renseignements Gén.à compléter '!$L$95</definedName>
    <definedName name="RMontantRecuProvincial2">#REF!</definedName>
    <definedName name="RMontantRecuProvincial3" localSheetId="1">'Renseignements Gén.à compléter '!$L$97</definedName>
    <definedName name="RMontantRecuProvincial3">#REF!</definedName>
    <definedName name="RNoActionsVolantes1" localSheetId="1">'Renseignements Gén.à compléter '!$O$125</definedName>
    <definedName name="RNoActionsVolantes1">#REF!</definedName>
    <definedName name="RNoActionsVolantes10" localSheetId="1">'Renseignements Gén.à compléter '!$O$143</definedName>
    <definedName name="RNoActionsVolantes10">#REF!</definedName>
    <definedName name="RNoActionsVolantes2" localSheetId="1">'Renseignements Gén.à compléter '!$O$127</definedName>
    <definedName name="RNoActionsVolantes2">#REF!</definedName>
    <definedName name="RNoActionsVolantes3" localSheetId="1">'Renseignements Gén.à compléter '!$O$129</definedName>
    <definedName name="RNoActionsVolantes3">#REF!</definedName>
    <definedName name="RNoActionsVolantes4" localSheetId="1">'Renseignements Gén.à compléter '!$O$131</definedName>
    <definedName name="RNoActionsVolantes4">#REF!</definedName>
    <definedName name="RNoActionsVolantes5" localSheetId="1">'Renseignements Gén.à compléter '!$O$133</definedName>
    <definedName name="RNoActionsVolantes5">#REF!</definedName>
    <definedName name="RNoActionsVolantes6" localSheetId="1">'Renseignements Gén.à compléter '!$O$135</definedName>
    <definedName name="RNoActionsVolantes6">#REF!</definedName>
    <definedName name="RNoActionsVolantes7" localSheetId="1">'Renseignements Gén.à compléter '!$O$137</definedName>
    <definedName name="RNoActionsVolantes7">#REF!</definedName>
    <definedName name="RNoActionsVolantes8" localSheetId="1">'Renseignements Gén.à compléter '!$O$139</definedName>
    <definedName name="RNoActionsVolantes8">#REF!</definedName>
    <definedName name="RNoActionsVolantes9" localSheetId="1">'Renseignements Gén.à compléter '!$O$141</definedName>
    <definedName name="RNoActionsVolantes9">#REF!</definedName>
    <definedName name="RNoAnneeEntreprise1" localSheetId="1">'Renseignements Gén.à compléter '!$M$125</definedName>
    <definedName name="RNoAnneeEntreprise1">#REF!</definedName>
    <definedName name="RNoAnneeEntreprise10" localSheetId="1">'Renseignements Gén.à compléter '!$M$143</definedName>
    <definedName name="RNoAnneeEntreprise10">#REF!</definedName>
    <definedName name="RNoAnneeEntreprise2" localSheetId="1">'Renseignements Gén.à compléter '!$M$127</definedName>
    <definedName name="RNoAnneeEntreprise2">#REF!</definedName>
    <definedName name="RNoAnneeEntreprise3" localSheetId="1">'Renseignements Gén.à compléter '!$M$129</definedName>
    <definedName name="RNoAnneeEntreprise3">#REF!</definedName>
    <definedName name="RNoAnneeEntreprise4" localSheetId="1">'Renseignements Gén.à compléter '!$M$131</definedName>
    <definedName name="RNoAnneeEntreprise4">#REF!</definedName>
    <definedName name="RNoAnneeEntreprise5" localSheetId="1">'Renseignements Gén.à compléter '!$M$133</definedName>
    <definedName name="RNoAnneeEntreprise5">#REF!</definedName>
    <definedName name="RNoAnneeEntreprise6" localSheetId="1">'Renseignements Gén.à compléter '!$M$135</definedName>
    <definedName name="RNoAnneeEntreprise6">#REF!</definedName>
    <definedName name="RNoAnneeEntreprise7" localSheetId="1">'Renseignements Gén.à compléter '!$M$137</definedName>
    <definedName name="RNoAnneeEntreprise7">#REF!</definedName>
    <definedName name="RNoAnneeEntreprise8" localSheetId="1">'Renseignements Gén.à compléter '!$M$139</definedName>
    <definedName name="RNoAnneeEntreprise8">#REF!</definedName>
    <definedName name="RNoAnneeEntreprise9" localSheetId="1">'Renseignements Gén.à compléter '!$M$141</definedName>
    <definedName name="RNoAnneeEntreprise9">#REF!</definedName>
    <definedName name="RNoAnneeIndustrie1" localSheetId="1">'Renseignements Gén.à compléter '!$K$125</definedName>
    <definedName name="RNoAnneeIndustrie1">#REF!</definedName>
    <definedName name="RNoAnneeIndustrie10" localSheetId="1">'Renseignements Gén.à compléter '!$K$143</definedName>
    <definedName name="RNoAnneeIndustrie10">#REF!</definedName>
    <definedName name="RNoAnneeIndustrie2" localSheetId="1">'Renseignements Gén.à compléter '!$K$127</definedName>
    <definedName name="RNoAnneeIndustrie2">#REF!</definedName>
    <definedName name="RNoAnneeIndustrie3" localSheetId="1">'Renseignements Gén.à compléter '!$K$129</definedName>
    <definedName name="RNoAnneeIndustrie3">#REF!</definedName>
    <definedName name="RNoAnneeIndustrie4" localSheetId="1">'Renseignements Gén.à compléter '!$K$131</definedName>
    <definedName name="RNoAnneeIndustrie4">#REF!</definedName>
    <definedName name="RNoAnneeIndustrie5" localSheetId="1">'Renseignements Gén.à compléter '!$K$133</definedName>
    <definedName name="RNoAnneeIndustrie5">#REF!</definedName>
    <definedName name="RNoAnneeIndustrie6" localSheetId="1">'Renseignements Gén.à compléter '!$K$135</definedName>
    <definedName name="RNoAnneeIndustrie6">#REF!</definedName>
    <definedName name="RNoAnneeIndustrie7" localSheetId="1">'Renseignements Gén.à compléter '!$K$137</definedName>
    <definedName name="RNoAnneeIndustrie7">#REF!</definedName>
    <definedName name="RNoAnneeIndustrie8" localSheetId="1">'Renseignements Gén.à compléter '!$K$139</definedName>
    <definedName name="RNoAnneeIndustrie8">#REF!</definedName>
    <definedName name="RNoAnneeIndustrie9" localSheetId="1">'Renseignements Gén.à compléter '!$K$141</definedName>
    <definedName name="RNoAnneeIndustrie9">#REF!</definedName>
    <definedName name="RNoCompteCanada" localSheetId="1">'Renseignements Gén.à compléter '!$G$36</definedName>
    <definedName name="RNoCompteCanada">#REF!</definedName>
    <definedName name="RNoCompteQuebec" localSheetId="1">'Renseignements Gén.à compléter '!$G$39</definedName>
    <definedName name="RNoCompteQuebec">#REF!</definedName>
    <definedName name="RNombreEmployesApresProjet" localSheetId="1">'Renseignements Gén.à compléter '!$N$31</definedName>
    <definedName name="RNombreEmployesApresProjet">#REF!</definedName>
    <definedName name="RNombreEmployesAvantProjet" localSheetId="1">'Renseignements Gén.à compléter '!$G$31</definedName>
    <definedName name="RNombreEmployesAvantProjet">#REF!</definedName>
    <definedName name="RNomPrenom1" localSheetId="1">'Renseignements Gén.à compléter '!$B$125</definedName>
    <definedName name="RNomPrenom1">#REF!</definedName>
    <definedName name="RNomPrenom10" localSheetId="1">'Renseignements Gén.à compléter '!$B$143</definedName>
    <definedName name="RNomPrenom10">#REF!</definedName>
    <definedName name="RNomPrenom2" localSheetId="1">'Renseignements Gén.à compléter '!$B$127</definedName>
    <definedName name="RNomPrenom2">#REF!</definedName>
    <definedName name="RNomPrenom3" localSheetId="1">'Renseignements Gén.à compléter '!$B$129</definedName>
    <definedName name="RNomPrenom3">#REF!</definedName>
    <definedName name="RNomPrenom4" localSheetId="1">'Renseignements Gén.à compléter '!$B$131</definedName>
    <definedName name="RNomPrenom4">#REF!</definedName>
    <definedName name="RNomPrenom5" localSheetId="1">'Renseignements Gén.à compléter '!$B$133</definedName>
    <definedName name="RNomPrenom5">#REF!</definedName>
    <definedName name="RNomPrenom6" localSheetId="1">'Renseignements Gén.à compléter '!$B$135</definedName>
    <definedName name="RNomPrenom6">#REF!</definedName>
    <definedName name="RNomPrenom7" localSheetId="1">'Renseignements Gén.à compléter '!$B$137</definedName>
    <definedName name="RNomPrenom7">#REF!</definedName>
    <definedName name="RNomPrenom8" localSheetId="1">'Renseignements Gén.à compléter '!$B$139</definedName>
    <definedName name="RNomPrenom8">#REF!</definedName>
    <definedName name="RNomPrenom9" localSheetId="1">'Renseignements Gén.à compléter '!$B$141</definedName>
    <definedName name="RNomPrenom9">#REF!</definedName>
    <definedName name="RNomPreteur" localSheetId="1">'Renseignements Gén.à compléter '!$G$68</definedName>
    <definedName name="RNomPreteur">#REF!</definedName>
    <definedName name="RNoTransit" localSheetId="1">'Renseignements Gén.à compléter '!$O$70</definedName>
    <definedName name="RNoTransit">#REF!</definedName>
    <definedName name="RNumeroConfirmationDemande" localSheetId="1">'Renseignements Gén.à compléter '!$S$6</definedName>
    <definedName name="RNumeroConfirmationDemande">#REF!</definedName>
    <definedName name="RNumeroEntrepriseQuebec" localSheetId="1">'Renseignements Gén.à compléter '!$I$11</definedName>
    <definedName name="RNumeroEntrepriseQuebec">#REF!</definedName>
    <definedName name="RONIndicateurArrerageRevenuCanadaQuebec" localSheetId="1">'Renseignements Gén.à compléter '!$S$51</definedName>
    <definedName name="RONIndicateurArrerageRevenuCanadaQuebec">#REF!</definedName>
    <definedName name="RONIndicateurAssociationAutreEntreprises" localSheetId="1">'Renseignements Gén.à compléter '!$S$48</definedName>
    <definedName name="RONIndicateurAssociationAutreEntreprises">#REF!</definedName>
    <definedName name="RONindicateurCorporationControlCanadienCanada1" localSheetId="1">#REF!</definedName>
    <definedName name="RONindicateurCorporationControlCanadienCanada1">#REF!</definedName>
    <definedName name="RONindicateurCorporationControlCanadienQuebec1" localSheetId="1">#REF!</definedName>
    <definedName name="RONindicateurCorporationControlCanadienQuebec1">#REF!</definedName>
    <definedName name="RONIndicateurCorporationPrivee" localSheetId="1">'Renseignements Gén.à compléter '!$S$45</definedName>
    <definedName name="RONIndicateurCorporationPrivee">#REF!</definedName>
    <definedName name="RONIndicateurCorporationPublique" localSheetId="1">'Renseignements Gén.à compléter '!#REF!</definedName>
    <definedName name="RONIndicateurCorporationPublique">#REF!</definedName>
    <definedName name="RONIndicateurLitigeRevenuCanadaQuebec" localSheetId="1">'Renseignements Gén.à compléter '!$S$61</definedName>
    <definedName name="RONIndicateurLitigeRevenuCanadaQuebec">#REF!</definedName>
    <definedName name="RONIndicateurRedevableDeveloppementEconomiqueCanada" localSheetId="1">'Renseignements Gén.à compléter '!$S$58</definedName>
    <definedName name="RONIndicateurRedevableDeveloppementEconomiqueCanada">#REF!</definedName>
    <definedName name="RONIndicateurVerificationComptable" localSheetId="1">'Renseignements Gén.à compléter '!$S$86</definedName>
    <definedName name="RONIndicateurVerificationComptable">#REF!</definedName>
    <definedName name="RONIndicateurVerificationScientifique" localSheetId="1">'Renseignements Gén.à compléter '!$S$83</definedName>
    <definedName name="RONIndicateurVerificationScientifique">#REF!</definedName>
    <definedName name="RPersonneContact" localSheetId="1">'Renseignements Gén.à compléter '!$J$21</definedName>
    <definedName name="RPersonneContact">#REF!</definedName>
    <definedName name="RPersonneResponsableIF" localSheetId="1">'Renseignements Gén.à compléter '!$K$74</definedName>
    <definedName name="RPersonneResponsableIF">#REF!</definedName>
    <definedName name="RpourcentageSousTraitanceRecherche1" localSheetId="1">#REF!</definedName>
    <definedName name="RpourcentageSousTraitanceRecherche1">#REF!</definedName>
    <definedName name="RpourcentageSousTraitanceRecherche2" localSheetId="1">#REF!</definedName>
    <definedName name="RpourcentageSousTraitanceRecherche2">#REF!</definedName>
    <definedName name="RRaisonSocialEntreprise" localSheetId="1">'Renseignements Gén.à compléter '!$I$10</definedName>
    <definedName name="RRaisonSocialEntreprise">#REF!</definedName>
    <definedName name="Rsubventions1" localSheetId="1">#REF!</definedName>
    <definedName name="Rsubventions1">#REF!</definedName>
    <definedName name="RsubventionsApresAvril1" localSheetId="1">#REF!</definedName>
    <definedName name="RsubventionsApresAvril1">#REF!</definedName>
    <definedName name="RsubventionsAvantAvril1" localSheetId="1">#REF!</definedName>
    <definedName name="RsubventionsAvantAvril1">#REF!</definedName>
    <definedName name="RsubventionsCapital1" localSheetId="1">#REF!</definedName>
    <definedName name="RsubventionsCapital1">#REF!</definedName>
    <definedName name="RtaxeCapitalApresAvril1" localSheetId="1">#REF!</definedName>
    <definedName name="RtaxeCapitalApresAvril1">#REF!</definedName>
    <definedName name="RtaxeCapitalAvantAvril1" localSheetId="1">#REF!</definedName>
    <definedName name="RtaxeCapitalAvantAvril1">#REF!</definedName>
    <definedName name="RTelecopieurIF" localSheetId="1">'Renseignements Gén.à compléter '!$L$76</definedName>
    <definedName name="RTelecopieurIF">#REF!</definedName>
    <definedName name="RTelecopieurPC" localSheetId="1">'Renseignements Gén.à compléter '!$L$24</definedName>
    <definedName name="RTelecopieurPC">#REF!</definedName>
    <definedName name="RTelephoneIF" localSheetId="1">'Renseignements Gén.à compléter '!$D$76</definedName>
    <definedName name="RTelephoneIF">#REF!</definedName>
    <definedName name="RTelephonePC" localSheetId="1">'Renseignements Gén.à compléter '!$L$23</definedName>
    <definedName name="RTelephonePC">#REF!</definedName>
    <definedName name="RTitre1" localSheetId="1">'Renseignements Gén.à compléter '!$G$125</definedName>
    <definedName name="RTitre1">#REF!</definedName>
    <definedName name="RTitre10" localSheetId="1">'Renseignements Gén.à compléter '!$G$143</definedName>
    <definedName name="RTitre10">#REF!</definedName>
    <definedName name="RTitre2" localSheetId="1">'Renseignements Gén.à compléter '!$G$127</definedName>
    <definedName name="RTitre2">#REF!</definedName>
    <definedName name="RTitre3" localSheetId="1">'Renseignements Gén.à compléter '!$G$129</definedName>
    <definedName name="RTitre3">#REF!</definedName>
    <definedName name="RTitre4" localSheetId="1">'Renseignements Gén.à compléter '!$G$131</definedName>
    <definedName name="RTitre4">#REF!</definedName>
    <definedName name="RTitre5" localSheetId="1">'Renseignements Gén.à compléter '!$G$133</definedName>
    <definedName name="RTitre5">#REF!</definedName>
    <definedName name="RTitre6" localSheetId="1">'Renseignements Gén.à compléter '!$G$135</definedName>
    <definedName name="RTitre6">#REF!</definedName>
    <definedName name="RTitre7" localSheetId="1">'Renseignements Gén.à compléter '!$G$137</definedName>
    <definedName name="RTitre7">#REF!</definedName>
    <definedName name="RTitre8" localSheetId="1">'Renseignements Gén.à compléter '!$G$139</definedName>
    <definedName name="RTitre8">#REF!</definedName>
    <definedName name="RTitre9" localSheetId="1">'Renseignements Gén.à compléter '!$G$141</definedName>
    <definedName name="RTitre9">#REF!</definedName>
    <definedName name="RTitrePC" localSheetId="1">'Renseignements Gén.à compléter '!$D$23</definedName>
    <definedName name="RTitrePC">#REF!</definedName>
    <definedName name="SaisiTerminer" localSheetId="1">#REF!</definedName>
    <definedName name="SaisiTerminer">#REF!</definedName>
    <definedName name="Soutien" localSheetId="1">#REF!</definedName>
    <definedName name="TabActionnariat" localSheetId="1">'Renseignements Gén.à compléter '!$B$125:$P$144</definedName>
    <definedName name="TabActionnariat">#REF!</definedName>
    <definedName name="Taux_des_crédits">#REF!</definedName>
    <definedName name="Taux_des_crédits_apres_Avril2005">#REF!</definedName>
    <definedName name="Taux_des_crédits_avant_Avril2005">#REF!</definedName>
    <definedName name="Tiers" localSheetId="1">#REF!</definedName>
    <definedName name="Tiers">#REF!</definedName>
    <definedName name="Titres" localSheetId="1">#REF!</definedName>
    <definedName name="TotalAnnuel" localSheetId="1">#REF!</definedName>
    <definedName name="TotalAnnuel">#REF!</definedName>
    <definedName name="XAdresse1">#REF!</definedName>
    <definedName name="XAdresse1BP">#REF!</definedName>
    <definedName name="XAdresse1IF">#REF!</definedName>
    <definedName name="XAdresse1PC">#REF!</definedName>
    <definedName name="XAdresse1SC">#REF!</definedName>
    <definedName name="XAdresse2BP">#REF!</definedName>
    <definedName name="XAdresse2IF">#REF!</definedName>
    <definedName name="XAdresse2PC">#REF!</definedName>
    <definedName name="XAdresse2SC">#REF!</definedName>
    <definedName name="XAdresse3BP">#REF!</definedName>
    <definedName name="XAdresse3IF">#REF!</definedName>
    <definedName name="XAdresse3PC">#REF!</definedName>
    <definedName name="XAdresse3SC">#REF!</definedName>
    <definedName name="XadresseLigne11">#REF!</definedName>
    <definedName name="XAdresseLigne1BP">#REF!</definedName>
    <definedName name="XAdresseLigne1IF">#REF!</definedName>
    <definedName name="XAdresseLigne1PC">#REF!</definedName>
    <definedName name="XAdresseLigne1SC">#REF!</definedName>
    <definedName name="XadresseLigne21">#REF!</definedName>
    <definedName name="XAdresseLigne2BP">#REF!</definedName>
    <definedName name="XAdresseLigne2IF">#REF!</definedName>
    <definedName name="XAdresseLigne2PC">#REF!</definedName>
    <definedName name="XAdresseLigne2SC">#REF!</definedName>
    <definedName name="XadresseLigne31">#REF!</definedName>
    <definedName name="XAnneeReclamation1">#REF!</definedName>
    <definedName name="XAnneeReclamation2">#REF!</definedName>
    <definedName name="XAnneeReclamation3">#REF!</definedName>
    <definedName name="XautresDepensesApresAvril">#REF!</definedName>
    <definedName name="XautresDepensesAvantAvril">#REF!</definedName>
    <definedName name="XautresDepensesExerciceFinancier">#REF!</definedName>
    <definedName name="XautresDepensesExploitationApresAvril">#REF!</definedName>
    <definedName name="XautresDepensesExploitationAvantAvril">#REF!</definedName>
    <definedName name="XautresDepensesExploitationExerciceFinancier">#REF!</definedName>
    <definedName name="XautresDepensesNonAdmissiblesApresAvril">#REF!</definedName>
    <definedName name="XautresDepensesNonAdmissiblesAvantAvril">#REF!</definedName>
    <definedName name="XautresDepensesNonAdmissiblesExerciceFinancier">#REF!</definedName>
    <definedName name="XautresSalairesApresAvril">#REF!</definedName>
    <definedName name="XautresSalairesAvantAvril">#REF!</definedName>
    <definedName name="XautresSalairesExerciceFinancier">#REF!</definedName>
    <definedName name="XavantagesImposablesApresAvril">#REF!</definedName>
    <definedName name="XavantagesImposablesAvantAvril">#REF!</definedName>
    <definedName name="XavantagesImposablesExerciceFinancier">#REF!</definedName>
    <definedName name="XavantagesNonImposablesApresAvril">#REF!</definedName>
    <definedName name="XavantagesNonImposablesAvantAvril">#REF!</definedName>
    <definedName name="XavantagesNonImposablesExerciceFinancier">#REF!</definedName>
    <definedName name="XCalculDateDebut">#REF!</definedName>
    <definedName name="XCalculDateDebutFormater">#REF!</definedName>
    <definedName name="XCalculDateFin">#REF!</definedName>
    <definedName name="XCalculDateFinFormater">#REF!</definedName>
    <definedName name="XcapitaleImposableCanada">#REF!</definedName>
    <definedName name="XCodePostalBP">#REF!</definedName>
    <definedName name="XCodePostalIF">#REF!</definedName>
    <definedName name="XCodePostalPC">#REF!</definedName>
    <definedName name="XCodePostalSC">#REF!</definedName>
    <definedName name="XCourrierElectroniquePC">#REF!</definedName>
    <definedName name="XDateDebutActivites">#REF!</definedName>
    <definedName name="XDateDebutActivitesFormater">#REF!</definedName>
    <definedName name="XdateEtatFinancierQuebec">#REF!</definedName>
    <definedName name="xDateEtatFinancierQuebecFormater">#REF!</definedName>
    <definedName name="XDateIncorporation">#REF!</definedName>
    <definedName name="XDateIncorporationFormater">#REF!</definedName>
    <definedName name="XDateIndicateurVerificationComptable">#REF!</definedName>
    <definedName name="XDateIndicateurVerificationComptableFormater">#REF!</definedName>
    <definedName name="XDateIndicateurVerificationScientifique">#REF!</definedName>
    <definedName name="XDateIndicateurVerificationScientifiqueFormater">#REF!</definedName>
    <definedName name="XDateMontantRecuFederal1">#REF!</definedName>
    <definedName name="XDateMontantRecuFederal1Formater">#REF!</definedName>
    <definedName name="XDateMontantRecuFederal2">#REF!</definedName>
    <definedName name="XDateMontantRecuFederal2Formater">#REF!</definedName>
    <definedName name="XDateMontantRecuFederal3">#REF!</definedName>
    <definedName name="XDateMontantRecuFederal3Formater">#REF!</definedName>
    <definedName name="XDateMontantRecuProvincial1">#REF!</definedName>
    <definedName name="XDateMontantRecuProvincial1Formater">#REF!</definedName>
    <definedName name="XDateMontantRecuProvincial2">#REF!</definedName>
    <definedName name="XDateMontantRecuProvincial2Formater">#REF!</definedName>
    <definedName name="XDateMontantRecuProvincial3">#REF!</definedName>
    <definedName name="XDateMontantRecuProvincial3Formater">#REF!</definedName>
    <definedName name="XDateReclamationFederal1">#REF!</definedName>
    <definedName name="XDateReclamationFederal1Formater">#REF!</definedName>
    <definedName name="XDateReclamationFederal2">#REF!</definedName>
    <definedName name="XDateReclamationFederal2Formater">#REF!</definedName>
    <definedName name="XDateReclamationFederal3">#REF!</definedName>
    <definedName name="XDateReclamationFederal3Formater">#REF!</definedName>
    <definedName name="XDateReclamationProvincial1">#REF!</definedName>
    <definedName name="XDateReclamationProvincial1Formater">#REF!</definedName>
    <definedName name="XDateReclamationProvincial2">#REF!</definedName>
    <definedName name="XDateReclamationProvincial2Formater">#REF!</definedName>
    <definedName name="XDateReclamationProvincial3">#REF!</definedName>
    <definedName name="XDateReclamationProvincial3Formater">#REF!</definedName>
    <definedName name="XDateTransmissionDemande">#REF!</definedName>
    <definedName name="XDateTransmissionDemandeFormater">#REF!</definedName>
    <definedName name="XdepensesCapitalApresAvril">#REF!</definedName>
    <definedName name="XdepensesCapitalAvantAvril">#REF!</definedName>
    <definedName name="XdepensesCapitalExerciceFinancier">#REF!</definedName>
    <definedName name="XdepensesRefusees">#REF!</definedName>
    <definedName name="XdepensesRefuseesApresAvril">#REF!</definedName>
    <definedName name="XdepensesRefuseesAvantAvril">#REF!</definedName>
    <definedName name="XdepensesRefuseesCapital">#REF!</definedName>
    <definedName name="XdepensesRefuseesExerciceFinancier">#REF!</definedName>
    <definedName name="XDescriptionProjet">#REF!</definedName>
    <definedName name="XFonction1">#REF!</definedName>
    <definedName name="XimpotAPayer">#REF!</definedName>
    <definedName name="XIndicateurArrerageRevenuCanadaQuebec">#REF!</definedName>
    <definedName name="XIndicateurAssociationAutreEntreprises">#REF!</definedName>
    <definedName name="XindicateurCorporationControlCanadienCanada">#REF!</definedName>
    <definedName name="XindicateurCorporationControlCanadienQuebec">#REF!</definedName>
    <definedName name="XIndicateurCorporationPrivee">#REF!</definedName>
    <definedName name="XIndicateurCorporationPublique">#REF!</definedName>
    <definedName name="XIndicateurLitigeRevenuCanadaQuebec">#REF!</definedName>
    <definedName name="XIndicateurRedevableDeveloppementEconomiqueCanada">#REF!</definedName>
    <definedName name="XIndicateurVerificationComptable">#REF!</definedName>
    <definedName name="XIndicateurVerificationScientifique">#REF!</definedName>
    <definedName name="XmatiereApresAvril">#REF!</definedName>
    <definedName name="XmatiereAvantAvril">#REF!</definedName>
    <definedName name="XmatiereExerciceFinancier">#REF!</definedName>
    <definedName name="XmontantEtatFinancierQuebec">#REF!</definedName>
    <definedName name="XmontantImposableDeclarationFiscaleCanada">#REF!</definedName>
    <definedName name="XMontantReclameFederal1">#REF!</definedName>
    <definedName name="XMontantReclameFederal2">#REF!</definedName>
    <definedName name="XMontantReclameFederal3">#REF!</definedName>
    <definedName name="XMontantReclameProvincial1">#REF!</definedName>
    <definedName name="XMontantReclameProvincial2">#REF!</definedName>
    <definedName name="XMontantReclameProvincial3">#REF!</definedName>
    <definedName name="XMontantRecuFederal1">#REF!</definedName>
    <definedName name="XMontantRecuFederal2">#REF!</definedName>
    <definedName name="XMontantRecuFederal3">#REF!</definedName>
    <definedName name="XMontantRecuProvincial1">#REF!</definedName>
    <definedName name="XMontantRecuProvincial2">#REF!</definedName>
    <definedName name="XMontantRecuProvincial3">#REF!</definedName>
    <definedName name="XnoActionsVotantes1">#REF!</definedName>
    <definedName name="XnoAnneeEntreprise1">#REF!</definedName>
    <definedName name="XnoAnneeIndustrie1">#REF!</definedName>
    <definedName name="XNoCompteCanada">#REF!</definedName>
    <definedName name="XNoCompteQuebec">#REF!</definedName>
    <definedName name="XNombreEmployesApresProjet">#REF!</definedName>
    <definedName name="XNombreEmployesAvantProjet">#REF!</definedName>
    <definedName name="XnomPrenom1">#REF!</definedName>
    <definedName name="XNomPreteur">#REF!</definedName>
    <definedName name="XNoTransit">#REF!</definedName>
    <definedName name="XNumeroConfirmationDemande">#REF!</definedName>
    <definedName name="XNumeroEntrepriseQuebec">#REF!</definedName>
    <definedName name="XPaysBP">#REF!</definedName>
    <definedName name="XPaysIF">#REF!</definedName>
    <definedName name="XPaysPC">#REF!</definedName>
    <definedName name="XPaysSC">#REF!</definedName>
    <definedName name="XPersonneContact">#REF!</definedName>
    <definedName name="XPersonneResponsableIF">#REF!</definedName>
    <definedName name="XpourcentageSousTraitanceRecherche">#REF!</definedName>
    <definedName name="XProvinceBP">#REF!</definedName>
    <definedName name="XProvinceIF">#REF!</definedName>
    <definedName name="XProvincePC">#REF!</definedName>
    <definedName name="XProvinceSC">#REF!</definedName>
    <definedName name="XprovisionsApresAvril">#REF!</definedName>
    <definedName name="XprovisionsAvantAvril">#REF!</definedName>
    <definedName name="XprovisionsExerciceFinancier" localSheetId="1">#REF!</definedName>
    <definedName name="XprovisionsExerciceFinancier">#REF!</definedName>
    <definedName name="XRaisonSocialEntreprise">#REF!</definedName>
    <definedName name="XsalairesApresAvril">#REF!</definedName>
    <definedName name="XsalairesAvantAvril">#REF!</definedName>
    <definedName name="XsalairesExerciceFinancier">#REF!</definedName>
    <definedName name="XsousTraitanceApresAvril">#REF!</definedName>
    <definedName name="XsousTraitanceAvantAvril">#REF!</definedName>
    <definedName name="XsousTraitanceExerciceFinancier">#REF!</definedName>
    <definedName name="XsousTraitanceLieeApresAvril">#REF!</definedName>
    <definedName name="XsousTraitanceLieeAvantAvril">#REF!</definedName>
    <definedName name="XsousTraitanceLieeExerciceFinancier">#REF!</definedName>
    <definedName name="XsousTraitanceRechercheApresAvril">#REF!</definedName>
    <definedName name="XsousTraitanceRechercheAvantAvril">#REF!</definedName>
    <definedName name="XsousTraitanceRechercheExerciceFinancier">#REF!</definedName>
    <definedName name="Xsubventions">#REF!</definedName>
    <definedName name="XsubventionsApresAvril">#REF!</definedName>
    <definedName name="XsubventionsAvantAvril">#REF!</definedName>
    <definedName name="XsubventionsCapital">#REF!</definedName>
    <definedName name="XsubventionsExerciceFinancier">#REF!</definedName>
    <definedName name="XtaxeCapitalApresAvril">#REF!</definedName>
    <definedName name="XtaxeCapitalAvantAvril">#REF!</definedName>
    <definedName name="XtaxeCapitalExerciceFinancier">#REF!</definedName>
    <definedName name="XTelecopieurIF">#REF!</definedName>
    <definedName name="XTelecopieurPC">#REF!</definedName>
    <definedName name="XTelephoneIF">#REF!</definedName>
    <definedName name="XTelephonePC">#REF!</definedName>
    <definedName name="XTitrePC">#REF!</definedName>
    <definedName name="XVilleBP">#REF!</definedName>
    <definedName name="XVilleIF">#REF!</definedName>
    <definedName name="XVillePC">#REF!</definedName>
    <definedName name="XVilleSC">#REF!</definedName>
    <definedName name="Z_8CB94547_2404_4E8F_AF7C_DA048DB0EBC6_.wvu.Cols" localSheetId="1" hidden="1">'Renseignements Gén.à compléter '!$S:$T</definedName>
    <definedName name="Z_8CB94547_2404_4E8F_AF7C_DA048DB0EBC6_.wvu.PrintArea" localSheetId="1" hidden="1">'Renseignements Gén.à compléter '!$A$1:$Q$146</definedName>
    <definedName name="Z_8CB94547_2404_4E8F_AF7C_DA048DB0EBC6_.wvu.PrintTitles" localSheetId="1" hidden="1">'Renseignements Gén.à compléter '!$1:$5</definedName>
    <definedName name="Z_8CB94547_2404_4E8F_AF7C_DA048DB0EBC6_.wvu.Rows" localSheetId="1" hidden="1">'Renseignements Gén.à compléter '!$5:$5,'Renseignements Gén.à compléter '!$147:$267</definedName>
    <definedName name="Z_AE931009_F756_468F_AF6D_331A60DEF487_.wvu.Cols" localSheetId="1" hidden="1">'Renseignements Gén.à compléter '!$S:$T</definedName>
    <definedName name="Z_AE931009_F756_468F_AF6D_331A60DEF487_.wvu.PrintArea" localSheetId="1" hidden="1">'Renseignements Gén.à compléter '!$A$1:$Q$146</definedName>
    <definedName name="Z_AE931009_F756_468F_AF6D_331A60DEF487_.wvu.PrintTitles" localSheetId="1" hidden="1">'Renseignements Gén.à compléter '!$1:$5</definedName>
    <definedName name="Z_AE931009_F756_468F_AF6D_331A60DEF487_.wvu.Rows" localSheetId="1" hidden="1">'Renseignements Gén.à compléter '!$5:$5,'Renseignements Gén.à compléter '!$147:$267</definedName>
    <definedName name="_xlnm.Print_Area" localSheetId="2">'Année 1 - à compléter'!$B$1:$K$112,'Année 1 - à compléter'!$B$113:$O$572</definedName>
    <definedName name="_xlnm.Print_Area" localSheetId="3">'Année 2 - à compléter'!$B$1:$K$112,'Année 2 - à compléter'!$B$113:$O$572</definedName>
    <definedName name="_xlnm.Print_Area" localSheetId="4">'Détail du calcul'!$A$1:$O$147</definedName>
    <definedName name="_xlnm.Print_Area" localSheetId="0">Instructions!$A$1:$Q$134</definedName>
    <definedName name="_xlnm.Print_Area" localSheetId="1">'Renseignements Gén.à compléter '!$A$1:$Q$146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8" l="1"/>
  <c r="J36" i="1"/>
  <c r="R83" i="6"/>
  <c r="R84" i="6"/>
  <c r="R85" i="6"/>
  <c r="R86" i="6"/>
  <c r="R87" i="6"/>
  <c r="G6" i="8"/>
  <c r="K31" i="6" l="1"/>
  <c r="J31" i="8"/>
  <c r="K56" i="6"/>
  <c r="I56" i="6"/>
  <c r="O71" i="6"/>
  <c r="O73" i="6"/>
  <c r="O72" i="6" s="1"/>
  <c r="P73" i="6"/>
  <c r="P72" i="6" s="1"/>
  <c r="P71" i="6"/>
  <c r="O67" i="6"/>
  <c r="P67" i="6"/>
  <c r="R81" i="6"/>
  <c r="R82" i="6"/>
  <c r="R80" i="6"/>
  <c r="O68" i="6" l="1"/>
  <c r="B28" i="5" l="1"/>
  <c r="B29" i="5"/>
  <c r="B30" i="5"/>
  <c r="B31" i="5"/>
  <c r="B32" i="5"/>
  <c r="B33" i="5"/>
  <c r="B34" i="5" s="1"/>
  <c r="B35" i="5" s="1"/>
  <c r="B27" i="5"/>
  <c r="B9" i="5"/>
  <c r="B10" i="5" s="1"/>
  <c r="B11" i="5" s="1"/>
  <c r="B12" i="5" s="1"/>
  <c r="B13" i="5" s="1"/>
  <c r="B14" i="5" s="1"/>
  <c r="B15" i="5" s="1"/>
  <c r="B16" i="5" s="1"/>
  <c r="B8" i="5"/>
  <c r="B46" i="6" l="1"/>
  <c r="B31" i="6"/>
  <c r="J48" i="8" l="1"/>
  <c r="J48" i="1"/>
  <c r="J31" i="1"/>
  <c r="K8" i="8"/>
  <c r="H7" i="8"/>
  <c r="I9" i="6"/>
  <c r="K8" i="1"/>
  <c r="I10" i="6"/>
  <c r="H7" i="1"/>
  <c r="I11" i="6" l="1"/>
  <c r="O145" i="6"/>
  <c r="O144" i="6"/>
  <c r="K145" i="6"/>
  <c r="K144" i="6"/>
  <c r="O115" i="6"/>
  <c r="O114" i="6"/>
  <c r="M115" i="6"/>
  <c r="M114" i="6"/>
  <c r="K115" i="6"/>
  <c r="K114" i="6"/>
  <c r="I115" i="6"/>
  <c r="I114" i="6"/>
  <c r="O109" i="6"/>
  <c r="O108" i="6"/>
  <c r="O107" i="6"/>
  <c r="M109" i="6"/>
  <c r="M108" i="6"/>
  <c r="M107" i="6"/>
  <c r="K109" i="6"/>
  <c r="K108" i="6"/>
  <c r="K107" i="6"/>
  <c r="I109" i="6"/>
  <c r="I108" i="6"/>
  <c r="I107" i="6"/>
  <c r="K85" i="6"/>
  <c r="I85" i="6"/>
  <c r="K77" i="6"/>
  <c r="I77" i="6"/>
  <c r="K48" i="6"/>
  <c r="K47" i="6"/>
  <c r="K46" i="6"/>
  <c r="K42" i="6"/>
  <c r="K41" i="6"/>
  <c r="J129" i="8"/>
  <c r="J130" i="8"/>
  <c r="J131" i="8"/>
  <c r="F119" i="1" l="1"/>
  <c r="I122" i="6"/>
  <c r="I133" i="6"/>
  <c r="O110" i="6"/>
  <c r="O112" i="6" s="1"/>
  <c r="M116" i="6"/>
  <c r="M110" i="6"/>
  <c r="M112" i="6" s="1"/>
  <c r="O116" i="6"/>
  <c r="K33" i="6"/>
  <c r="K32" i="6"/>
  <c r="R27" i="6"/>
  <c r="R26" i="6"/>
  <c r="K24" i="6"/>
  <c r="K23" i="6"/>
  <c r="K22" i="6"/>
  <c r="K21" i="6"/>
  <c r="K35" i="6" s="1"/>
  <c r="K20" i="6"/>
  <c r="K18" i="6"/>
  <c r="K10" i="6"/>
  <c r="K9" i="6"/>
  <c r="O572" i="8"/>
  <c r="N572" i="8"/>
  <c r="K572" i="8"/>
  <c r="J572" i="8"/>
  <c r="O571" i="8"/>
  <c r="N571" i="8"/>
  <c r="K571" i="8"/>
  <c r="J571" i="8"/>
  <c r="O570" i="8"/>
  <c r="N570" i="8"/>
  <c r="K570" i="8"/>
  <c r="J570" i="8"/>
  <c r="O569" i="8"/>
  <c r="N569" i="8"/>
  <c r="K569" i="8"/>
  <c r="J569" i="8"/>
  <c r="O568" i="8"/>
  <c r="N568" i="8"/>
  <c r="K568" i="8"/>
  <c r="J568" i="8"/>
  <c r="O567" i="8"/>
  <c r="N567" i="8"/>
  <c r="K567" i="8"/>
  <c r="J567" i="8"/>
  <c r="O566" i="8"/>
  <c r="N566" i="8"/>
  <c r="K566" i="8"/>
  <c r="J566" i="8"/>
  <c r="O565" i="8"/>
  <c r="N565" i="8"/>
  <c r="K565" i="8"/>
  <c r="J565" i="8"/>
  <c r="O564" i="8"/>
  <c r="N564" i="8"/>
  <c r="K564" i="8"/>
  <c r="J564" i="8"/>
  <c r="O563" i="8"/>
  <c r="N563" i="8"/>
  <c r="K563" i="8"/>
  <c r="J563" i="8"/>
  <c r="O562" i="8"/>
  <c r="N562" i="8"/>
  <c r="K562" i="8"/>
  <c r="J562" i="8"/>
  <c r="O561" i="8"/>
  <c r="N561" i="8"/>
  <c r="K561" i="8"/>
  <c r="J561" i="8"/>
  <c r="O560" i="8"/>
  <c r="N560" i="8"/>
  <c r="K560" i="8"/>
  <c r="J560" i="8"/>
  <c r="O559" i="8"/>
  <c r="N559" i="8"/>
  <c r="K559" i="8"/>
  <c r="J559" i="8"/>
  <c r="O558" i="8"/>
  <c r="N558" i="8"/>
  <c r="K558" i="8"/>
  <c r="J558" i="8"/>
  <c r="O557" i="8"/>
  <c r="N557" i="8"/>
  <c r="K557" i="8"/>
  <c r="J557" i="8"/>
  <c r="O556" i="8"/>
  <c r="N556" i="8"/>
  <c r="K556" i="8"/>
  <c r="J556" i="8"/>
  <c r="O555" i="8"/>
  <c r="N555" i="8"/>
  <c r="K555" i="8"/>
  <c r="J555" i="8"/>
  <c r="O554" i="8"/>
  <c r="N554" i="8"/>
  <c r="K554" i="8"/>
  <c r="J554" i="8"/>
  <c r="O553" i="8"/>
  <c r="N553" i="8"/>
  <c r="K553" i="8"/>
  <c r="J553" i="8"/>
  <c r="O552" i="8"/>
  <c r="N552" i="8"/>
  <c r="K552" i="8"/>
  <c r="J552" i="8"/>
  <c r="O551" i="8"/>
  <c r="N551" i="8"/>
  <c r="K551" i="8"/>
  <c r="J551" i="8"/>
  <c r="O550" i="8"/>
  <c r="N550" i="8"/>
  <c r="K550" i="8"/>
  <c r="J550" i="8"/>
  <c r="O549" i="8"/>
  <c r="N549" i="8"/>
  <c r="K549" i="8"/>
  <c r="J549" i="8"/>
  <c r="O548" i="8"/>
  <c r="N548" i="8"/>
  <c r="K548" i="8"/>
  <c r="J548" i="8"/>
  <c r="O547" i="8"/>
  <c r="N547" i="8"/>
  <c r="K547" i="8"/>
  <c r="J547" i="8"/>
  <c r="O546" i="8"/>
  <c r="N546" i="8"/>
  <c r="K546" i="8"/>
  <c r="J546" i="8"/>
  <c r="O545" i="8"/>
  <c r="N545" i="8"/>
  <c r="K545" i="8"/>
  <c r="J545" i="8"/>
  <c r="O544" i="8"/>
  <c r="N544" i="8"/>
  <c r="K544" i="8"/>
  <c r="J544" i="8"/>
  <c r="O543" i="8"/>
  <c r="N543" i="8"/>
  <c r="K543" i="8"/>
  <c r="J543" i="8"/>
  <c r="O542" i="8"/>
  <c r="N542" i="8"/>
  <c r="K542" i="8"/>
  <c r="J542" i="8"/>
  <c r="O541" i="8"/>
  <c r="N541" i="8"/>
  <c r="K541" i="8"/>
  <c r="J541" i="8"/>
  <c r="O540" i="8"/>
  <c r="N540" i="8"/>
  <c r="K540" i="8"/>
  <c r="J540" i="8"/>
  <c r="O539" i="8"/>
  <c r="N539" i="8"/>
  <c r="K539" i="8"/>
  <c r="J539" i="8"/>
  <c r="O538" i="8"/>
  <c r="N538" i="8"/>
  <c r="K538" i="8"/>
  <c r="J538" i="8"/>
  <c r="O537" i="8"/>
  <c r="N537" i="8"/>
  <c r="K537" i="8"/>
  <c r="J537" i="8"/>
  <c r="O536" i="8"/>
  <c r="N536" i="8"/>
  <c r="K536" i="8"/>
  <c r="J536" i="8"/>
  <c r="O535" i="8"/>
  <c r="N535" i="8"/>
  <c r="K535" i="8"/>
  <c r="J535" i="8"/>
  <c r="O534" i="8"/>
  <c r="N534" i="8"/>
  <c r="K534" i="8"/>
  <c r="J534" i="8"/>
  <c r="O533" i="8"/>
  <c r="N533" i="8"/>
  <c r="K533" i="8"/>
  <c r="J533" i="8"/>
  <c r="O532" i="8"/>
  <c r="N532" i="8"/>
  <c r="K532" i="8"/>
  <c r="J532" i="8"/>
  <c r="O531" i="8"/>
  <c r="N531" i="8"/>
  <c r="K531" i="8"/>
  <c r="J531" i="8"/>
  <c r="O530" i="8"/>
  <c r="N530" i="8"/>
  <c r="K530" i="8"/>
  <c r="J530" i="8"/>
  <c r="O529" i="8"/>
  <c r="N529" i="8"/>
  <c r="K529" i="8"/>
  <c r="J529" i="8"/>
  <c r="O528" i="8"/>
  <c r="N528" i="8"/>
  <c r="K528" i="8"/>
  <c r="J528" i="8"/>
  <c r="O527" i="8"/>
  <c r="N527" i="8"/>
  <c r="K527" i="8"/>
  <c r="J527" i="8"/>
  <c r="O526" i="8"/>
  <c r="N526" i="8"/>
  <c r="K526" i="8"/>
  <c r="J526" i="8"/>
  <c r="O525" i="8"/>
  <c r="N525" i="8"/>
  <c r="K525" i="8"/>
  <c r="J525" i="8"/>
  <c r="O524" i="8"/>
  <c r="N524" i="8"/>
  <c r="K524" i="8"/>
  <c r="J524" i="8"/>
  <c r="O523" i="8"/>
  <c r="N523" i="8"/>
  <c r="K523" i="8"/>
  <c r="J523" i="8"/>
  <c r="O522" i="8"/>
  <c r="N522" i="8"/>
  <c r="K522" i="8"/>
  <c r="J522" i="8"/>
  <c r="O521" i="8"/>
  <c r="N521" i="8"/>
  <c r="K521" i="8"/>
  <c r="J521" i="8"/>
  <c r="O520" i="8"/>
  <c r="N520" i="8"/>
  <c r="K520" i="8"/>
  <c r="J520" i="8"/>
  <c r="O519" i="8"/>
  <c r="N519" i="8"/>
  <c r="K519" i="8"/>
  <c r="J519" i="8"/>
  <c r="O518" i="8"/>
  <c r="N518" i="8"/>
  <c r="K518" i="8"/>
  <c r="J518" i="8"/>
  <c r="O517" i="8"/>
  <c r="N517" i="8"/>
  <c r="K517" i="8"/>
  <c r="J517" i="8"/>
  <c r="O516" i="8"/>
  <c r="N516" i="8"/>
  <c r="K516" i="8"/>
  <c r="J516" i="8"/>
  <c r="O515" i="8"/>
  <c r="N515" i="8"/>
  <c r="K515" i="8"/>
  <c r="J515" i="8"/>
  <c r="O514" i="8"/>
  <c r="N514" i="8"/>
  <c r="K514" i="8"/>
  <c r="J514" i="8"/>
  <c r="O513" i="8"/>
  <c r="N513" i="8"/>
  <c r="K513" i="8"/>
  <c r="J513" i="8"/>
  <c r="O512" i="8"/>
  <c r="N512" i="8"/>
  <c r="K512" i="8"/>
  <c r="J512" i="8"/>
  <c r="O511" i="8"/>
  <c r="N511" i="8"/>
  <c r="K511" i="8"/>
  <c r="J511" i="8"/>
  <c r="O510" i="8"/>
  <c r="N510" i="8"/>
  <c r="K510" i="8"/>
  <c r="J510" i="8"/>
  <c r="O509" i="8"/>
  <c r="N509" i="8"/>
  <c r="K509" i="8"/>
  <c r="J509" i="8"/>
  <c r="O508" i="8"/>
  <c r="N508" i="8"/>
  <c r="K508" i="8"/>
  <c r="J508" i="8"/>
  <c r="O507" i="8"/>
  <c r="N507" i="8"/>
  <c r="K507" i="8"/>
  <c r="J507" i="8"/>
  <c r="O506" i="8"/>
  <c r="N506" i="8"/>
  <c r="K506" i="8"/>
  <c r="J506" i="8"/>
  <c r="O505" i="8"/>
  <c r="N505" i="8"/>
  <c r="K505" i="8"/>
  <c r="J505" i="8"/>
  <c r="O504" i="8"/>
  <c r="N504" i="8"/>
  <c r="K504" i="8"/>
  <c r="J504" i="8"/>
  <c r="O503" i="8"/>
  <c r="N503" i="8"/>
  <c r="K503" i="8"/>
  <c r="J503" i="8"/>
  <c r="O502" i="8"/>
  <c r="N502" i="8"/>
  <c r="K502" i="8"/>
  <c r="J502" i="8"/>
  <c r="O501" i="8"/>
  <c r="N501" i="8"/>
  <c r="K501" i="8"/>
  <c r="J501" i="8"/>
  <c r="O500" i="8"/>
  <c r="N500" i="8"/>
  <c r="K500" i="8"/>
  <c r="J500" i="8"/>
  <c r="O499" i="8"/>
  <c r="N499" i="8"/>
  <c r="K499" i="8"/>
  <c r="J499" i="8"/>
  <c r="O498" i="8"/>
  <c r="N498" i="8"/>
  <c r="K498" i="8"/>
  <c r="J498" i="8"/>
  <c r="O497" i="8"/>
  <c r="N497" i="8"/>
  <c r="K497" i="8"/>
  <c r="J497" i="8"/>
  <c r="O496" i="8"/>
  <c r="N496" i="8"/>
  <c r="K496" i="8"/>
  <c r="J496" i="8"/>
  <c r="O495" i="8"/>
  <c r="N495" i="8"/>
  <c r="K495" i="8"/>
  <c r="J495" i="8"/>
  <c r="O494" i="8"/>
  <c r="N494" i="8"/>
  <c r="K494" i="8"/>
  <c r="J494" i="8"/>
  <c r="O493" i="8"/>
  <c r="N493" i="8"/>
  <c r="K493" i="8"/>
  <c r="J493" i="8"/>
  <c r="O492" i="8"/>
  <c r="N492" i="8"/>
  <c r="K492" i="8"/>
  <c r="J492" i="8"/>
  <c r="O491" i="8"/>
  <c r="N491" i="8"/>
  <c r="K491" i="8"/>
  <c r="J491" i="8"/>
  <c r="O490" i="8"/>
  <c r="N490" i="8"/>
  <c r="K490" i="8"/>
  <c r="J490" i="8"/>
  <c r="O489" i="8"/>
  <c r="N489" i="8"/>
  <c r="K489" i="8"/>
  <c r="J489" i="8"/>
  <c r="O488" i="8"/>
  <c r="N488" i="8"/>
  <c r="K488" i="8"/>
  <c r="J488" i="8"/>
  <c r="O487" i="8"/>
  <c r="N487" i="8"/>
  <c r="K487" i="8"/>
  <c r="J487" i="8"/>
  <c r="O486" i="8"/>
  <c r="N486" i="8"/>
  <c r="K486" i="8"/>
  <c r="J486" i="8"/>
  <c r="O485" i="8"/>
  <c r="N485" i="8"/>
  <c r="K485" i="8"/>
  <c r="J485" i="8"/>
  <c r="O484" i="8"/>
  <c r="N484" i="8"/>
  <c r="K484" i="8"/>
  <c r="J484" i="8"/>
  <c r="O483" i="8"/>
  <c r="N483" i="8"/>
  <c r="K483" i="8"/>
  <c r="J483" i="8"/>
  <c r="O482" i="8"/>
  <c r="N482" i="8"/>
  <c r="K482" i="8"/>
  <c r="J482" i="8"/>
  <c r="O481" i="8"/>
  <c r="N481" i="8"/>
  <c r="K481" i="8"/>
  <c r="J481" i="8"/>
  <c r="O480" i="8"/>
  <c r="N480" i="8"/>
  <c r="K480" i="8"/>
  <c r="J480" i="8"/>
  <c r="O479" i="8"/>
  <c r="N479" i="8"/>
  <c r="K479" i="8"/>
  <c r="J479" i="8"/>
  <c r="O478" i="8"/>
  <c r="N478" i="8"/>
  <c r="K478" i="8"/>
  <c r="J478" i="8"/>
  <c r="O477" i="8"/>
  <c r="N477" i="8"/>
  <c r="K477" i="8"/>
  <c r="J477" i="8"/>
  <c r="O476" i="8"/>
  <c r="N476" i="8"/>
  <c r="K476" i="8"/>
  <c r="J476" i="8"/>
  <c r="O475" i="8"/>
  <c r="N475" i="8"/>
  <c r="K475" i="8"/>
  <c r="J475" i="8"/>
  <c r="O474" i="8"/>
  <c r="N474" i="8"/>
  <c r="K474" i="8"/>
  <c r="J474" i="8"/>
  <c r="O473" i="8"/>
  <c r="N473" i="8"/>
  <c r="K473" i="8"/>
  <c r="J473" i="8"/>
  <c r="O472" i="8"/>
  <c r="N472" i="8"/>
  <c r="K472" i="8"/>
  <c r="J472" i="8"/>
  <c r="O471" i="8"/>
  <c r="N471" i="8"/>
  <c r="K471" i="8"/>
  <c r="J471" i="8"/>
  <c r="O470" i="8"/>
  <c r="N470" i="8"/>
  <c r="K470" i="8"/>
  <c r="J470" i="8"/>
  <c r="O469" i="8"/>
  <c r="N469" i="8"/>
  <c r="K469" i="8"/>
  <c r="J469" i="8"/>
  <c r="O468" i="8"/>
  <c r="N468" i="8"/>
  <c r="K468" i="8"/>
  <c r="J468" i="8"/>
  <c r="O467" i="8"/>
  <c r="N467" i="8"/>
  <c r="K467" i="8"/>
  <c r="J467" i="8"/>
  <c r="O466" i="8"/>
  <c r="N466" i="8"/>
  <c r="K466" i="8"/>
  <c r="J466" i="8"/>
  <c r="O465" i="8"/>
  <c r="N465" i="8"/>
  <c r="K465" i="8"/>
  <c r="J465" i="8"/>
  <c r="O464" i="8"/>
  <c r="N464" i="8"/>
  <c r="K464" i="8"/>
  <c r="J464" i="8"/>
  <c r="O463" i="8"/>
  <c r="N463" i="8"/>
  <c r="K463" i="8"/>
  <c r="J463" i="8"/>
  <c r="O462" i="8"/>
  <c r="N462" i="8"/>
  <c r="K462" i="8"/>
  <c r="J462" i="8"/>
  <c r="O461" i="8"/>
  <c r="N461" i="8"/>
  <c r="K461" i="8"/>
  <c r="J461" i="8"/>
  <c r="O460" i="8"/>
  <c r="N460" i="8"/>
  <c r="K460" i="8"/>
  <c r="J460" i="8"/>
  <c r="O459" i="8"/>
  <c r="N459" i="8"/>
  <c r="K459" i="8"/>
  <c r="J459" i="8"/>
  <c r="O458" i="8"/>
  <c r="N458" i="8"/>
  <c r="K458" i="8"/>
  <c r="J458" i="8"/>
  <c r="O457" i="8"/>
  <c r="N457" i="8"/>
  <c r="K457" i="8"/>
  <c r="J457" i="8"/>
  <c r="O456" i="8"/>
  <c r="N456" i="8"/>
  <c r="K456" i="8"/>
  <c r="J456" i="8"/>
  <c r="O455" i="8"/>
  <c r="N455" i="8"/>
  <c r="K455" i="8"/>
  <c r="J455" i="8"/>
  <c r="O454" i="8"/>
  <c r="N454" i="8"/>
  <c r="K454" i="8"/>
  <c r="J454" i="8"/>
  <c r="O453" i="8"/>
  <c r="N453" i="8"/>
  <c r="K453" i="8"/>
  <c r="J453" i="8"/>
  <c r="O452" i="8"/>
  <c r="N452" i="8"/>
  <c r="K452" i="8"/>
  <c r="J452" i="8"/>
  <c r="O451" i="8"/>
  <c r="N451" i="8"/>
  <c r="K451" i="8"/>
  <c r="J451" i="8"/>
  <c r="O450" i="8"/>
  <c r="N450" i="8"/>
  <c r="K450" i="8"/>
  <c r="J450" i="8"/>
  <c r="O449" i="8"/>
  <c r="N449" i="8"/>
  <c r="K449" i="8"/>
  <c r="J449" i="8"/>
  <c r="O448" i="8"/>
  <c r="N448" i="8"/>
  <c r="K448" i="8"/>
  <c r="J448" i="8"/>
  <c r="O447" i="8"/>
  <c r="N447" i="8"/>
  <c r="K447" i="8"/>
  <c r="J447" i="8"/>
  <c r="O446" i="8"/>
  <c r="N446" i="8"/>
  <c r="K446" i="8"/>
  <c r="J446" i="8"/>
  <c r="O445" i="8"/>
  <c r="N445" i="8"/>
  <c r="K445" i="8"/>
  <c r="J445" i="8"/>
  <c r="O444" i="8"/>
  <c r="N444" i="8"/>
  <c r="K444" i="8"/>
  <c r="J444" i="8"/>
  <c r="O443" i="8"/>
  <c r="N443" i="8"/>
  <c r="K443" i="8"/>
  <c r="J443" i="8"/>
  <c r="O442" i="8"/>
  <c r="N442" i="8"/>
  <c r="K442" i="8"/>
  <c r="J442" i="8"/>
  <c r="O441" i="8"/>
  <c r="N441" i="8"/>
  <c r="K441" i="8"/>
  <c r="J441" i="8"/>
  <c r="O440" i="8"/>
  <c r="N440" i="8"/>
  <c r="K440" i="8"/>
  <c r="J440" i="8"/>
  <c r="O439" i="8"/>
  <c r="N439" i="8"/>
  <c r="K439" i="8"/>
  <c r="J439" i="8"/>
  <c r="O438" i="8"/>
  <c r="N438" i="8"/>
  <c r="K438" i="8"/>
  <c r="J438" i="8"/>
  <c r="O437" i="8"/>
  <c r="N437" i="8"/>
  <c r="K437" i="8"/>
  <c r="J437" i="8"/>
  <c r="O436" i="8"/>
  <c r="N436" i="8"/>
  <c r="K436" i="8"/>
  <c r="J436" i="8"/>
  <c r="O435" i="8"/>
  <c r="N435" i="8"/>
  <c r="K435" i="8"/>
  <c r="J435" i="8"/>
  <c r="O434" i="8"/>
  <c r="N434" i="8"/>
  <c r="K434" i="8"/>
  <c r="J434" i="8"/>
  <c r="O433" i="8"/>
  <c r="N433" i="8"/>
  <c r="K433" i="8"/>
  <c r="J433" i="8"/>
  <c r="O432" i="8"/>
  <c r="N432" i="8"/>
  <c r="K432" i="8"/>
  <c r="J432" i="8"/>
  <c r="O431" i="8"/>
  <c r="N431" i="8"/>
  <c r="K431" i="8"/>
  <c r="J431" i="8"/>
  <c r="O430" i="8"/>
  <c r="N430" i="8"/>
  <c r="K430" i="8"/>
  <c r="J430" i="8"/>
  <c r="O429" i="8"/>
  <c r="N429" i="8"/>
  <c r="K429" i="8"/>
  <c r="J429" i="8"/>
  <c r="O428" i="8"/>
  <c r="N428" i="8"/>
  <c r="K428" i="8"/>
  <c r="J428" i="8"/>
  <c r="O427" i="8"/>
  <c r="N427" i="8"/>
  <c r="K427" i="8"/>
  <c r="J427" i="8"/>
  <c r="O426" i="8"/>
  <c r="N426" i="8"/>
  <c r="K426" i="8"/>
  <c r="J426" i="8"/>
  <c r="O425" i="8"/>
  <c r="N425" i="8"/>
  <c r="K425" i="8"/>
  <c r="J425" i="8"/>
  <c r="O424" i="8"/>
  <c r="N424" i="8"/>
  <c r="K424" i="8"/>
  <c r="J424" i="8"/>
  <c r="O423" i="8"/>
  <c r="N423" i="8"/>
  <c r="K423" i="8"/>
  <c r="J423" i="8"/>
  <c r="O422" i="8"/>
  <c r="N422" i="8"/>
  <c r="K422" i="8"/>
  <c r="J422" i="8"/>
  <c r="O421" i="8"/>
  <c r="N421" i="8"/>
  <c r="K421" i="8"/>
  <c r="J421" i="8"/>
  <c r="O420" i="8"/>
  <c r="N420" i="8"/>
  <c r="K420" i="8"/>
  <c r="J420" i="8"/>
  <c r="O419" i="8"/>
  <c r="N419" i="8"/>
  <c r="K419" i="8"/>
  <c r="J419" i="8"/>
  <c r="O418" i="8"/>
  <c r="N418" i="8"/>
  <c r="K418" i="8"/>
  <c r="J418" i="8"/>
  <c r="O417" i="8"/>
  <c r="N417" i="8"/>
  <c r="K417" i="8"/>
  <c r="J417" i="8"/>
  <c r="O416" i="8"/>
  <c r="N416" i="8"/>
  <c r="K416" i="8"/>
  <c r="J416" i="8"/>
  <c r="O415" i="8"/>
  <c r="N415" i="8"/>
  <c r="K415" i="8"/>
  <c r="J415" i="8"/>
  <c r="O414" i="8"/>
  <c r="N414" i="8"/>
  <c r="K414" i="8"/>
  <c r="J414" i="8"/>
  <c r="O413" i="8"/>
  <c r="N413" i="8"/>
  <c r="K413" i="8"/>
  <c r="J413" i="8"/>
  <c r="O412" i="8"/>
  <c r="N412" i="8"/>
  <c r="K412" i="8"/>
  <c r="J412" i="8"/>
  <c r="O411" i="8"/>
  <c r="N411" i="8"/>
  <c r="K411" i="8"/>
  <c r="J411" i="8"/>
  <c r="O410" i="8"/>
  <c r="N410" i="8"/>
  <c r="K410" i="8"/>
  <c r="J410" i="8"/>
  <c r="O409" i="8"/>
  <c r="N409" i="8"/>
  <c r="K409" i="8"/>
  <c r="J409" i="8"/>
  <c r="O408" i="8"/>
  <c r="N408" i="8"/>
  <c r="K408" i="8"/>
  <c r="J408" i="8"/>
  <c r="O407" i="8"/>
  <c r="N407" i="8"/>
  <c r="K407" i="8"/>
  <c r="J407" i="8"/>
  <c r="O406" i="8"/>
  <c r="N406" i="8"/>
  <c r="K406" i="8"/>
  <c r="J406" i="8"/>
  <c r="O405" i="8"/>
  <c r="N405" i="8"/>
  <c r="K405" i="8"/>
  <c r="J405" i="8"/>
  <c r="O404" i="8"/>
  <c r="N404" i="8"/>
  <c r="K404" i="8"/>
  <c r="J404" i="8"/>
  <c r="O403" i="8"/>
  <c r="N403" i="8"/>
  <c r="K403" i="8"/>
  <c r="J403" i="8"/>
  <c r="O402" i="8"/>
  <c r="N402" i="8"/>
  <c r="K402" i="8"/>
  <c r="J402" i="8"/>
  <c r="O401" i="8"/>
  <c r="N401" i="8"/>
  <c r="K401" i="8"/>
  <c r="J401" i="8"/>
  <c r="O400" i="8"/>
  <c r="N400" i="8"/>
  <c r="K400" i="8"/>
  <c r="J400" i="8"/>
  <c r="O399" i="8"/>
  <c r="N399" i="8"/>
  <c r="K399" i="8"/>
  <c r="J399" i="8"/>
  <c r="O398" i="8"/>
  <c r="N398" i="8"/>
  <c r="K398" i="8"/>
  <c r="J398" i="8"/>
  <c r="O397" i="8"/>
  <c r="N397" i="8"/>
  <c r="K397" i="8"/>
  <c r="J397" i="8"/>
  <c r="O396" i="8"/>
  <c r="N396" i="8"/>
  <c r="K396" i="8"/>
  <c r="J396" i="8"/>
  <c r="O395" i="8"/>
  <c r="N395" i="8"/>
  <c r="K395" i="8"/>
  <c r="J395" i="8"/>
  <c r="O394" i="8"/>
  <c r="N394" i="8"/>
  <c r="K394" i="8"/>
  <c r="J394" i="8"/>
  <c r="O393" i="8"/>
  <c r="N393" i="8"/>
  <c r="K393" i="8"/>
  <c r="J393" i="8"/>
  <c r="O392" i="8"/>
  <c r="N392" i="8"/>
  <c r="K392" i="8"/>
  <c r="J392" i="8"/>
  <c r="O391" i="8"/>
  <c r="N391" i="8"/>
  <c r="K391" i="8"/>
  <c r="J391" i="8"/>
  <c r="O390" i="8"/>
  <c r="N390" i="8"/>
  <c r="K390" i="8"/>
  <c r="J390" i="8"/>
  <c r="O389" i="8"/>
  <c r="N389" i="8"/>
  <c r="K389" i="8"/>
  <c r="J389" i="8"/>
  <c r="O388" i="8"/>
  <c r="N388" i="8"/>
  <c r="K388" i="8"/>
  <c r="J388" i="8"/>
  <c r="O387" i="8"/>
  <c r="N387" i="8"/>
  <c r="K387" i="8"/>
  <c r="J387" i="8"/>
  <c r="O386" i="8"/>
  <c r="N386" i="8"/>
  <c r="K386" i="8"/>
  <c r="J386" i="8"/>
  <c r="O385" i="8"/>
  <c r="N385" i="8"/>
  <c r="K385" i="8"/>
  <c r="J385" i="8"/>
  <c r="O384" i="8"/>
  <c r="N384" i="8"/>
  <c r="K384" i="8"/>
  <c r="J384" i="8"/>
  <c r="O383" i="8"/>
  <c r="N383" i="8"/>
  <c r="K383" i="8"/>
  <c r="J383" i="8"/>
  <c r="O382" i="8"/>
  <c r="N382" i="8"/>
  <c r="K382" i="8"/>
  <c r="J382" i="8"/>
  <c r="O381" i="8"/>
  <c r="N381" i="8"/>
  <c r="K381" i="8"/>
  <c r="J381" i="8"/>
  <c r="O380" i="8"/>
  <c r="N380" i="8"/>
  <c r="K380" i="8"/>
  <c r="J380" i="8"/>
  <c r="O379" i="8"/>
  <c r="N379" i="8"/>
  <c r="K379" i="8"/>
  <c r="J379" i="8"/>
  <c r="O378" i="8"/>
  <c r="N378" i="8"/>
  <c r="K378" i="8"/>
  <c r="J378" i="8"/>
  <c r="O377" i="8"/>
  <c r="N377" i="8"/>
  <c r="K377" i="8"/>
  <c r="J377" i="8"/>
  <c r="O376" i="8"/>
  <c r="N376" i="8"/>
  <c r="K376" i="8"/>
  <c r="J376" i="8"/>
  <c r="O375" i="8"/>
  <c r="N375" i="8"/>
  <c r="K375" i="8"/>
  <c r="J375" i="8"/>
  <c r="O374" i="8"/>
  <c r="N374" i="8"/>
  <c r="K374" i="8"/>
  <c r="J374" i="8"/>
  <c r="O373" i="8"/>
  <c r="N373" i="8"/>
  <c r="K373" i="8"/>
  <c r="J373" i="8"/>
  <c r="O372" i="8"/>
  <c r="N372" i="8"/>
  <c r="K372" i="8"/>
  <c r="J372" i="8"/>
  <c r="O371" i="8"/>
  <c r="N371" i="8"/>
  <c r="K371" i="8"/>
  <c r="J371" i="8"/>
  <c r="O370" i="8"/>
  <c r="N370" i="8"/>
  <c r="K370" i="8"/>
  <c r="J370" i="8"/>
  <c r="O369" i="8"/>
  <c r="N369" i="8"/>
  <c r="K369" i="8"/>
  <c r="J369" i="8"/>
  <c r="O368" i="8"/>
  <c r="N368" i="8"/>
  <c r="K368" i="8"/>
  <c r="J368" i="8"/>
  <c r="O367" i="8"/>
  <c r="N367" i="8"/>
  <c r="K367" i="8"/>
  <c r="J367" i="8"/>
  <c r="O366" i="8"/>
  <c r="N366" i="8"/>
  <c r="K366" i="8"/>
  <c r="J366" i="8"/>
  <c r="O365" i="8"/>
  <c r="N365" i="8"/>
  <c r="K365" i="8"/>
  <c r="J365" i="8"/>
  <c r="O364" i="8"/>
  <c r="N364" i="8"/>
  <c r="K364" i="8"/>
  <c r="J364" i="8"/>
  <c r="O363" i="8"/>
  <c r="N363" i="8"/>
  <c r="K363" i="8"/>
  <c r="J363" i="8"/>
  <c r="O362" i="8"/>
  <c r="N362" i="8"/>
  <c r="K362" i="8"/>
  <c r="J362" i="8"/>
  <c r="O361" i="8"/>
  <c r="N361" i="8"/>
  <c r="K361" i="8"/>
  <c r="J361" i="8"/>
  <c r="O360" i="8"/>
  <c r="N360" i="8"/>
  <c r="K360" i="8"/>
  <c r="J360" i="8"/>
  <c r="O359" i="8"/>
  <c r="N359" i="8"/>
  <c r="K359" i="8"/>
  <c r="J359" i="8"/>
  <c r="O358" i="8"/>
  <c r="N358" i="8"/>
  <c r="K358" i="8"/>
  <c r="J358" i="8"/>
  <c r="O357" i="8"/>
  <c r="N357" i="8"/>
  <c r="K357" i="8"/>
  <c r="J357" i="8"/>
  <c r="O356" i="8"/>
  <c r="N356" i="8"/>
  <c r="K356" i="8"/>
  <c r="J356" i="8"/>
  <c r="O355" i="8"/>
  <c r="N355" i="8"/>
  <c r="K355" i="8"/>
  <c r="J355" i="8"/>
  <c r="O354" i="8"/>
  <c r="N354" i="8"/>
  <c r="K354" i="8"/>
  <c r="J354" i="8"/>
  <c r="O353" i="8"/>
  <c r="N353" i="8"/>
  <c r="K353" i="8"/>
  <c r="J353" i="8"/>
  <c r="O352" i="8"/>
  <c r="N352" i="8"/>
  <c r="K352" i="8"/>
  <c r="J352" i="8"/>
  <c r="O351" i="8"/>
  <c r="N351" i="8"/>
  <c r="K351" i="8"/>
  <c r="J351" i="8"/>
  <c r="O350" i="8"/>
  <c r="N350" i="8"/>
  <c r="K350" i="8"/>
  <c r="J350" i="8"/>
  <c r="O349" i="8"/>
  <c r="N349" i="8"/>
  <c r="K349" i="8"/>
  <c r="J349" i="8"/>
  <c r="O348" i="8"/>
  <c r="N348" i="8"/>
  <c r="K348" i="8"/>
  <c r="J348" i="8"/>
  <c r="O347" i="8"/>
  <c r="N347" i="8"/>
  <c r="K347" i="8"/>
  <c r="J347" i="8"/>
  <c r="O346" i="8"/>
  <c r="N346" i="8"/>
  <c r="K346" i="8"/>
  <c r="J346" i="8"/>
  <c r="O345" i="8"/>
  <c r="N345" i="8"/>
  <c r="K345" i="8"/>
  <c r="J345" i="8"/>
  <c r="O344" i="8"/>
  <c r="N344" i="8"/>
  <c r="K344" i="8"/>
  <c r="J344" i="8"/>
  <c r="O343" i="8"/>
  <c r="N343" i="8"/>
  <c r="K343" i="8"/>
  <c r="J343" i="8"/>
  <c r="O342" i="8"/>
  <c r="N342" i="8"/>
  <c r="K342" i="8"/>
  <c r="J342" i="8"/>
  <c r="O341" i="8"/>
  <c r="N341" i="8"/>
  <c r="K341" i="8"/>
  <c r="J341" i="8"/>
  <c r="O340" i="8"/>
  <c r="N340" i="8"/>
  <c r="K340" i="8"/>
  <c r="J340" i="8"/>
  <c r="O339" i="8"/>
  <c r="N339" i="8"/>
  <c r="K339" i="8"/>
  <c r="J339" i="8"/>
  <c r="O338" i="8"/>
  <c r="N338" i="8"/>
  <c r="K338" i="8"/>
  <c r="J338" i="8"/>
  <c r="O337" i="8"/>
  <c r="N337" i="8"/>
  <c r="K337" i="8"/>
  <c r="J337" i="8"/>
  <c r="O336" i="8"/>
  <c r="N336" i="8"/>
  <c r="K336" i="8"/>
  <c r="J336" i="8"/>
  <c r="O335" i="8"/>
  <c r="N335" i="8"/>
  <c r="K335" i="8"/>
  <c r="J335" i="8"/>
  <c r="O334" i="8"/>
  <c r="N334" i="8"/>
  <c r="K334" i="8"/>
  <c r="J334" i="8"/>
  <c r="O333" i="8"/>
  <c r="N333" i="8"/>
  <c r="K333" i="8"/>
  <c r="J333" i="8"/>
  <c r="O332" i="8"/>
  <c r="N332" i="8"/>
  <c r="K332" i="8"/>
  <c r="J332" i="8"/>
  <c r="O331" i="8"/>
  <c r="N331" i="8"/>
  <c r="K331" i="8"/>
  <c r="J331" i="8"/>
  <c r="O330" i="8"/>
  <c r="N330" i="8"/>
  <c r="K330" i="8"/>
  <c r="J330" i="8"/>
  <c r="O329" i="8"/>
  <c r="N329" i="8"/>
  <c r="K329" i="8"/>
  <c r="J329" i="8"/>
  <c r="O328" i="8"/>
  <c r="N328" i="8"/>
  <c r="K328" i="8"/>
  <c r="J328" i="8"/>
  <c r="O327" i="8"/>
  <c r="N327" i="8"/>
  <c r="K327" i="8"/>
  <c r="J327" i="8"/>
  <c r="O326" i="8"/>
  <c r="N326" i="8"/>
  <c r="K326" i="8"/>
  <c r="J326" i="8"/>
  <c r="O325" i="8"/>
  <c r="N325" i="8"/>
  <c r="K325" i="8"/>
  <c r="J325" i="8"/>
  <c r="O324" i="8"/>
  <c r="N324" i="8"/>
  <c r="K324" i="8"/>
  <c r="J324" i="8"/>
  <c r="O323" i="8"/>
  <c r="N323" i="8"/>
  <c r="K323" i="8"/>
  <c r="J323" i="8"/>
  <c r="O322" i="8"/>
  <c r="N322" i="8"/>
  <c r="K322" i="8"/>
  <c r="J322" i="8"/>
  <c r="O321" i="8"/>
  <c r="N321" i="8"/>
  <c r="K321" i="8"/>
  <c r="J321" i="8"/>
  <c r="O320" i="8"/>
  <c r="N320" i="8"/>
  <c r="K320" i="8"/>
  <c r="J320" i="8"/>
  <c r="O319" i="8"/>
  <c r="N319" i="8"/>
  <c r="K319" i="8"/>
  <c r="J319" i="8"/>
  <c r="O318" i="8"/>
  <c r="N318" i="8"/>
  <c r="K318" i="8"/>
  <c r="J318" i="8"/>
  <c r="O317" i="8"/>
  <c r="N317" i="8"/>
  <c r="K317" i="8"/>
  <c r="J317" i="8"/>
  <c r="O316" i="8"/>
  <c r="N316" i="8"/>
  <c r="K316" i="8"/>
  <c r="J316" i="8"/>
  <c r="O315" i="8"/>
  <c r="N315" i="8"/>
  <c r="K315" i="8"/>
  <c r="J315" i="8"/>
  <c r="O314" i="8"/>
  <c r="N314" i="8"/>
  <c r="K314" i="8"/>
  <c r="J314" i="8"/>
  <c r="O313" i="8"/>
  <c r="N313" i="8"/>
  <c r="K313" i="8"/>
  <c r="J313" i="8"/>
  <c r="O312" i="8"/>
  <c r="N312" i="8"/>
  <c r="K312" i="8"/>
  <c r="J312" i="8"/>
  <c r="O311" i="8"/>
  <c r="N311" i="8"/>
  <c r="K311" i="8"/>
  <c r="J311" i="8"/>
  <c r="O310" i="8"/>
  <c r="N310" i="8"/>
  <c r="K310" i="8"/>
  <c r="J310" i="8"/>
  <c r="O309" i="8"/>
  <c r="N309" i="8"/>
  <c r="K309" i="8"/>
  <c r="J309" i="8"/>
  <c r="O308" i="8"/>
  <c r="N308" i="8"/>
  <c r="K308" i="8"/>
  <c r="J308" i="8"/>
  <c r="O307" i="8"/>
  <c r="N307" i="8"/>
  <c r="K307" i="8"/>
  <c r="J307" i="8"/>
  <c r="O306" i="8"/>
  <c r="N306" i="8"/>
  <c r="K306" i="8"/>
  <c r="J306" i="8"/>
  <c r="O305" i="8"/>
  <c r="N305" i="8"/>
  <c r="K305" i="8"/>
  <c r="J305" i="8"/>
  <c r="O304" i="8"/>
  <c r="N304" i="8"/>
  <c r="K304" i="8"/>
  <c r="J304" i="8"/>
  <c r="O303" i="8"/>
  <c r="N303" i="8"/>
  <c r="K303" i="8"/>
  <c r="J303" i="8"/>
  <c r="O302" i="8"/>
  <c r="N302" i="8"/>
  <c r="K302" i="8"/>
  <c r="J302" i="8"/>
  <c r="O301" i="8"/>
  <c r="N301" i="8"/>
  <c r="K301" i="8"/>
  <c r="J301" i="8"/>
  <c r="O300" i="8"/>
  <c r="N300" i="8"/>
  <c r="K300" i="8"/>
  <c r="J300" i="8"/>
  <c r="O299" i="8"/>
  <c r="N299" i="8"/>
  <c r="K299" i="8"/>
  <c r="J299" i="8"/>
  <c r="O298" i="8"/>
  <c r="N298" i="8"/>
  <c r="K298" i="8"/>
  <c r="J298" i="8"/>
  <c r="O297" i="8"/>
  <c r="N297" i="8"/>
  <c r="K297" i="8"/>
  <c r="J297" i="8"/>
  <c r="O296" i="8"/>
  <c r="N296" i="8"/>
  <c r="K296" i="8"/>
  <c r="J296" i="8"/>
  <c r="O295" i="8"/>
  <c r="N295" i="8"/>
  <c r="K295" i="8"/>
  <c r="J295" i="8"/>
  <c r="O294" i="8"/>
  <c r="N294" i="8"/>
  <c r="K294" i="8"/>
  <c r="J294" i="8"/>
  <c r="O293" i="8"/>
  <c r="N293" i="8"/>
  <c r="K293" i="8"/>
  <c r="J293" i="8"/>
  <c r="O292" i="8"/>
  <c r="N292" i="8"/>
  <c r="K292" i="8"/>
  <c r="J292" i="8"/>
  <c r="O291" i="8"/>
  <c r="N291" i="8"/>
  <c r="K291" i="8"/>
  <c r="J291" i="8"/>
  <c r="O290" i="8"/>
  <c r="N290" i="8"/>
  <c r="K290" i="8"/>
  <c r="J290" i="8"/>
  <c r="O289" i="8"/>
  <c r="N289" i="8"/>
  <c r="K289" i="8"/>
  <c r="J289" i="8"/>
  <c r="O288" i="8"/>
  <c r="N288" i="8"/>
  <c r="K288" i="8"/>
  <c r="J288" i="8"/>
  <c r="O287" i="8"/>
  <c r="N287" i="8"/>
  <c r="K287" i="8"/>
  <c r="J287" i="8"/>
  <c r="O286" i="8"/>
  <c r="N286" i="8"/>
  <c r="K286" i="8"/>
  <c r="J286" i="8"/>
  <c r="O285" i="8"/>
  <c r="N285" i="8"/>
  <c r="K285" i="8"/>
  <c r="J285" i="8"/>
  <c r="O284" i="8"/>
  <c r="N284" i="8"/>
  <c r="K284" i="8"/>
  <c r="J284" i="8"/>
  <c r="O283" i="8"/>
  <c r="N283" i="8"/>
  <c r="K283" i="8"/>
  <c r="J283" i="8"/>
  <c r="O282" i="8"/>
  <c r="N282" i="8"/>
  <c r="K282" i="8"/>
  <c r="J282" i="8"/>
  <c r="O281" i="8"/>
  <c r="N281" i="8"/>
  <c r="K281" i="8"/>
  <c r="J281" i="8"/>
  <c r="O280" i="8"/>
  <c r="N280" i="8"/>
  <c r="K280" i="8"/>
  <c r="J280" i="8"/>
  <c r="O279" i="8"/>
  <c r="N279" i="8"/>
  <c r="K279" i="8"/>
  <c r="J279" i="8"/>
  <c r="O278" i="8"/>
  <c r="N278" i="8"/>
  <c r="K278" i="8"/>
  <c r="J278" i="8"/>
  <c r="O277" i="8"/>
  <c r="N277" i="8"/>
  <c r="K277" i="8"/>
  <c r="J277" i="8"/>
  <c r="O276" i="8"/>
  <c r="N276" i="8"/>
  <c r="K276" i="8"/>
  <c r="J276" i="8"/>
  <c r="O275" i="8"/>
  <c r="N275" i="8"/>
  <c r="K275" i="8"/>
  <c r="J275" i="8"/>
  <c r="O274" i="8"/>
  <c r="N274" i="8"/>
  <c r="K274" i="8"/>
  <c r="J274" i="8"/>
  <c r="O273" i="8"/>
  <c r="N273" i="8"/>
  <c r="K273" i="8"/>
  <c r="J273" i="8"/>
  <c r="O272" i="8"/>
  <c r="N272" i="8"/>
  <c r="K272" i="8"/>
  <c r="J272" i="8"/>
  <c r="O271" i="8"/>
  <c r="N271" i="8"/>
  <c r="K271" i="8"/>
  <c r="J271" i="8"/>
  <c r="O270" i="8"/>
  <c r="N270" i="8"/>
  <c r="K270" i="8"/>
  <c r="J270" i="8"/>
  <c r="O269" i="8"/>
  <c r="N269" i="8"/>
  <c r="K269" i="8"/>
  <c r="J269" i="8"/>
  <c r="O268" i="8"/>
  <c r="N268" i="8"/>
  <c r="K268" i="8"/>
  <c r="J268" i="8"/>
  <c r="O267" i="8"/>
  <c r="N267" i="8"/>
  <c r="K267" i="8"/>
  <c r="J267" i="8"/>
  <c r="O266" i="8"/>
  <c r="N266" i="8"/>
  <c r="K266" i="8"/>
  <c r="J266" i="8"/>
  <c r="O265" i="8"/>
  <c r="N265" i="8"/>
  <c r="K265" i="8"/>
  <c r="J265" i="8"/>
  <c r="O264" i="8"/>
  <c r="N264" i="8"/>
  <c r="K264" i="8"/>
  <c r="J264" i="8"/>
  <c r="O263" i="8"/>
  <c r="N263" i="8"/>
  <c r="K263" i="8"/>
  <c r="J263" i="8"/>
  <c r="O262" i="8"/>
  <c r="N262" i="8"/>
  <c r="K262" i="8"/>
  <c r="J262" i="8"/>
  <c r="O261" i="8"/>
  <c r="N261" i="8"/>
  <c r="K261" i="8"/>
  <c r="J261" i="8"/>
  <c r="O260" i="8"/>
  <c r="N260" i="8"/>
  <c r="K260" i="8"/>
  <c r="J260" i="8"/>
  <c r="O259" i="8"/>
  <c r="N259" i="8"/>
  <c r="K259" i="8"/>
  <c r="J259" i="8"/>
  <c r="O258" i="8"/>
  <c r="N258" i="8"/>
  <c r="K258" i="8"/>
  <c r="J258" i="8"/>
  <c r="O257" i="8"/>
  <c r="N257" i="8"/>
  <c r="K257" i="8"/>
  <c r="J257" i="8"/>
  <c r="O256" i="8"/>
  <c r="N256" i="8"/>
  <c r="K256" i="8"/>
  <c r="J256" i="8"/>
  <c r="O255" i="8"/>
  <c r="N255" i="8"/>
  <c r="K255" i="8"/>
  <c r="J255" i="8"/>
  <c r="O254" i="8"/>
  <c r="N254" i="8"/>
  <c r="K254" i="8"/>
  <c r="J254" i="8"/>
  <c r="O253" i="8"/>
  <c r="N253" i="8"/>
  <c r="K253" i="8"/>
  <c r="J253" i="8"/>
  <c r="O252" i="8"/>
  <c r="N252" i="8"/>
  <c r="K252" i="8"/>
  <c r="J252" i="8"/>
  <c r="O251" i="8"/>
  <c r="N251" i="8"/>
  <c r="K251" i="8"/>
  <c r="J251" i="8"/>
  <c r="O250" i="8"/>
  <c r="N250" i="8"/>
  <c r="K250" i="8"/>
  <c r="J250" i="8"/>
  <c r="O249" i="8"/>
  <c r="N249" i="8"/>
  <c r="K249" i="8"/>
  <c r="J249" i="8"/>
  <c r="O248" i="8"/>
  <c r="N248" i="8"/>
  <c r="K248" i="8"/>
  <c r="J248" i="8"/>
  <c r="O247" i="8"/>
  <c r="N247" i="8"/>
  <c r="K247" i="8"/>
  <c r="J247" i="8"/>
  <c r="O246" i="8"/>
  <c r="N246" i="8"/>
  <c r="K246" i="8"/>
  <c r="J246" i="8"/>
  <c r="O245" i="8"/>
  <c r="N245" i="8"/>
  <c r="K245" i="8"/>
  <c r="J245" i="8"/>
  <c r="O244" i="8"/>
  <c r="N244" i="8"/>
  <c r="K244" i="8"/>
  <c r="J244" i="8"/>
  <c r="O243" i="8"/>
  <c r="N243" i="8"/>
  <c r="K243" i="8"/>
  <c r="J243" i="8"/>
  <c r="O242" i="8"/>
  <c r="N242" i="8"/>
  <c r="K242" i="8"/>
  <c r="J242" i="8"/>
  <c r="O241" i="8"/>
  <c r="N241" i="8"/>
  <c r="K241" i="8"/>
  <c r="J241" i="8"/>
  <c r="O240" i="8"/>
  <c r="N240" i="8"/>
  <c r="K240" i="8"/>
  <c r="J240" i="8"/>
  <c r="O239" i="8"/>
  <c r="N239" i="8"/>
  <c r="K239" i="8"/>
  <c r="J239" i="8"/>
  <c r="O238" i="8"/>
  <c r="N238" i="8"/>
  <c r="K238" i="8"/>
  <c r="J238" i="8"/>
  <c r="O237" i="8"/>
  <c r="N237" i="8"/>
  <c r="K237" i="8"/>
  <c r="J237" i="8"/>
  <c r="O236" i="8"/>
  <c r="N236" i="8"/>
  <c r="K236" i="8"/>
  <c r="J236" i="8"/>
  <c r="O235" i="8"/>
  <c r="N235" i="8"/>
  <c r="K235" i="8"/>
  <c r="J235" i="8"/>
  <c r="O234" i="8"/>
  <c r="N234" i="8"/>
  <c r="K234" i="8"/>
  <c r="J234" i="8"/>
  <c r="O233" i="8"/>
  <c r="N233" i="8"/>
  <c r="K233" i="8"/>
  <c r="J233" i="8"/>
  <c r="O232" i="8"/>
  <c r="N232" i="8"/>
  <c r="K232" i="8"/>
  <c r="J232" i="8"/>
  <c r="O231" i="8"/>
  <c r="N231" i="8"/>
  <c r="K231" i="8"/>
  <c r="J231" i="8"/>
  <c r="O230" i="8"/>
  <c r="N230" i="8"/>
  <c r="K230" i="8"/>
  <c r="J230" i="8"/>
  <c r="O229" i="8"/>
  <c r="N229" i="8"/>
  <c r="K229" i="8"/>
  <c r="J229" i="8"/>
  <c r="O228" i="8"/>
  <c r="N228" i="8"/>
  <c r="K228" i="8"/>
  <c r="J228" i="8"/>
  <c r="O227" i="8"/>
  <c r="N227" i="8"/>
  <c r="K227" i="8"/>
  <c r="J227" i="8"/>
  <c r="O226" i="8"/>
  <c r="N226" i="8"/>
  <c r="K226" i="8"/>
  <c r="J226" i="8"/>
  <c r="O225" i="8"/>
  <c r="N225" i="8"/>
  <c r="K225" i="8"/>
  <c r="J225" i="8"/>
  <c r="O224" i="8"/>
  <c r="N224" i="8"/>
  <c r="K224" i="8"/>
  <c r="J224" i="8"/>
  <c r="O223" i="8"/>
  <c r="N223" i="8"/>
  <c r="K223" i="8"/>
  <c r="J223" i="8"/>
  <c r="O222" i="8"/>
  <c r="N222" i="8"/>
  <c r="K222" i="8"/>
  <c r="J222" i="8"/>
  <c r="O221" i="8"/>
  <c r="N221" i="8"/>
  <c r="K221" i="8"/>
  <c r="J221" i="8"/>
  <c r="O220" i="8"/>
  <c r="N220" i="8"/>
  <c r="K220" i="8"/>
  <c r="J220" i="8"/>
  <c r="O219" i="8"/>
  <c r="N219" i="8"/>
  <c r="K219" i="8"/>
  <c r="J219" i="8"/>
  <c r="O218" i="8"/>
  <c r="N218" i="8"/>
  <c r="K218" i="8"/>
  <c r="J218" i="8"/>
  <c r="O217" i="8"/>
  <c r="N217" i="8"/>
  <c r="K217" i="8"/>
  <c r="J217" i="8"/>
  <c r="O216" i="8"/>
  <c r="N216" i="8"/>
  <c r="K216" i="8"/>
  <c r="J216" i="8"/>
  <c r="O215" i="8"/>
  <c r="N215" i="8"/>
  <c r="K215" i="8"/>
  <c r="J215" i="8"/>
  <c r="O214" i="8"/>
  <c r="N214" i="8"/>
  <c r="K214" i="8"/>
  <c r="J214" i="8"/>
  <c r="O213" i="8"/>
  <c r="N213" i="8"/>
  <c r="K213" i="8"/>
  <c r="J213" i="8"/>
  <c r="O212" i="8"/>
  <c r="N212" i="8"/>
  <c r="K212" i="8"/>
  <c r="J212" i="8"/>
  <c r="O211" i="8"/>
  <c r="N211" i="8"/>
  <c r="K211" i="8"/>
  <c r="J211" i="8"/>
  <c r="O210" i="8"/>
  <c r="N210" i="8"/>
  <c r="K210" i="8"/>
  <c r="J210" i="8"/>
  <c r="O209" i="8"/>
  <c r="N209" i="8"/>
  <c r="K209" i="8"/>
  <c r="J209" i="8"/>
  <c r="O208" i="8"/>
  <c r="N208" i="8"/>
  <c r="K208" i="8"/>
  <c r="J208" i="8"/>
  <c r="O207" i="8"/>
  <c r="N207" i="8"/>
  <c r="K207" i="8"/>
  <c r="J207" i="8"/>
  <c r="O206" i="8"/>
  <c r="N206" i="8"/>
  <c r="K206" i="8"/>
  <c r="J206" i="8"/>
  <c r="O205" i="8"/>
  <c r="N205" i="8"/>
  <c r="K205" i="8"/>
  <c r="J205" i="8"/>
  <c r="O204" i="8"/>
  <c r="N204" i="8"/>
  <c r="K204" i="8"/>
  <c r="J204" i="8"/>
  <c r="O203" i="8"/>
  <c r="N203" i="8"/>
  <c r="K203" i="8"/>
  <c r="J203" i="8"/>
  <c r="O202" i="8"/>
  <c r="N202" i="8"/>
  <c r="K202" i="8"/>
  <c r="J202" i="8"/>
  <c r="O201" i="8"/>
  <c r="N201" i="8"/>
  <c r="K201" i="8"/>
  <c r="J201" i="8"/>
  <c r="O200" i="8"/>
  <c r="N200" i="8"/>
  <c r="K200" i="8"/>
  <c r="J200" i="8"/>
  <c r="O199" i="8"/>
  <c r="N199" i="8"/>
  <c r="K199" i="8"/>
  <c r="J199" i="8"/>
  <c r="O198" i="8"/>
  <c r="N198" i="8"/>
  <c r="K198" i="8"/>
  <c r="J198" i="8"/>
  <c r="O197" i="8"/>
  <c r="N197" i="8"/>
  <c r="K197" i="8"/>
  <c r="J197" i="8"/>
  <c r="O196" i="8"/>
  <c r="N196" i="8"/>
  <c r="K196" i="8"/>
  <c r="J196" i="8"/>
  <c r="O195" i="8"/>
  <c r="N195" i="8"/>
  <c r="K195" i="8"/>
  <c r="J195" i="8"/>
  <c r="O194" i="8"/>
  <c r="N194" i="8"/>
  <c r="K194" i="8"/>
  <c r="J194" i="8"/>
  <c r="O193" i="8"/>
  <c r="N193" i="8"/>
  <c r="K193" i="8"/>
  <c r="J193" i="8"/>
  <c r="O192" i="8"/>
  <c r="N192" i="8"/>
  <c r="K192" i="8"/>
  <c r="J192" i="8"/>
  <c r="O191" i="8"/>
  <c r="N191" i="8"/>
  <c r="K191" i="8"/>
  <c r="J191" i="8"/>
  <c r="O190" i="8"/>
  <c r="N190" i="8"/>
  <c r="K190" i="8"/>
  <c r="J190" i="8"/>
  <c r="O189" i="8"/>
  <c r="N189" i="8"/>
  <c r="K189" i="8"/>
  <c r="J189" i="8"/>
  <c r="O188" i="8"/>
  <c r="N188" i="8"/>
  <c r="K188" i="8"/>
  <c r="J188" i="8"/>
  <c r="O187" i="8"/>
  <c r="N187" i="8"/>
  <c r="K187" i="8"/>
  <c r="J187" i="8"/>
  <c r="O186" i="8"/>
  <c r="N186" i="8"/>
  <c r="K186" i="8"/>
  <c r="J186" i="8"/>
  <c r="O185" i="8"/>
  <c r="N185" i="8"/>
  <c r="K185" i="8"/>
  <c r="J185" i="8"/>
  <c r="O184" i="8"/>
  <c r="N184" i="8"/>
  <c r="K184" i="8"/>
  <c r="J184" i="8"/>
  <c r="O183" i="8"/>
  <c r="N183" i="8"/>
  <c r="K183" i="8"/>
  <c r="J183" i="8"/>
  <c r="O182" i="8"/>
  <c r="N182" i="8"/>
  <c r="K182" i="8"/>
  <c r="J182" i="8"/>
  <c r="O181" i="8"/>
  <c r="N181" i="8"/>
  <c r="K181" i="8"/>
  <c r="J181" i="8"/>
  <c r="O180" i="8"/>
  <c r="N180" i="8"/>
  <c r="K180" i="8"/>
  <c r="J180" i="8"/>
  <c r="O179" i="8"/>
  <c r="N179" i="8"/>
  <c r="K179" i="8"/>
  <c r="J179" i="8"/>
  <c r="O178" i="8"/>
  <c r="N178" i="8"/>
  <c r="K178" i="8"/>
  <c r="J178" i="8"/>
  <c r="O177" i="8"/>
  <c r="N177" i="8"/>
  <c r="K177" i="8"/>
  <c r="J177" i="8"/>
  <c r="O176" i="8"/>
  <c r="N176" i="8"/>
  <c r="K176" i="8"/>
  <c r="J176" i="8"/>
  <c r="O175" i="8"/>
  <c r="N175" i="8"/>
  <c r="K175" i="8"/>
  <c r="J175" i="8"/>
  <c r="O174" i="8"/>
  <c r="N174" i="8"/>
  <c r="K174" i="8"/>
  <c r="J174" i="8"/>
  <c r="O173" i="8"/>
  <c r="N173" i="8"/>
  <c r="K173" i="8"/>
  <c r="J173" i="8"/>
  <c r="O172" i="8"/>
  <c r="N172" i="8"/>
  <c r="K172" i="8"/>
  <c r="J172" i="8"/>
  <c r="O171" i="8"/>
  <c r="N171" i="8"/>
  <c r="K171" i="8"/>
  <c r="J171" i="8"/>
  <c r="O170" i="8"/>
  <c r="N170" i="8"/>
  <c r="K170" i="8"/>
  <c r="J170" i="8"/>
  <c r="O169" i="8"/>
  <c r="N169" i="8"/>
  <c r="K169" i="8"/>
  <c r="J169" i="8"/>
  <c r="O168" i="8"/>
  <c r="N168" i="8"/>
  <c r="K168" i="8"/>
  <c r="J168" i="8"/>
  <c r="O167" i="8"/>
  <c r="N167" i="8"/>
  <c r="K167" i="8"/>
  <c r="J167" i="8"/>
  <c r="O166" i="8"/>
  <c r="N166" i="8"/>
  <c r="K166" i="8"/>
  <c r="J166" i="8"/>
  <c r="O165" i="8"/>
  <c r="N165" i="8"/>
  <c r="K165" i="8"/>
  <c r="J165" i="8"/>
  <c r="O164" i="8"/>
  <c r="N164" i="8"/>
  <c r="K164" i="8"/>
  <c r="J164" i="8"/>
  <c r="O163" i="8"/>
  <c r="N163" i="8"/>
  <c r="K163" i="8"/>
  <c r="J163" i="8"/>
  <c r="O162" i="8"/>
  <c r="N162" i="8"/>
  <c r="K162" i="8"/>
  <c r="J162" i="8"/>
  <c r="O161" i="8"/>
  <c r="N161" i="8"/>
  <c r="K161" i="8"/>
  <c r="J161" i="8"/>
  <c r="O160" i="8"/>
  <c r="N160" i="8"/>
  <c r="K160" i="8"/>
  <c r="J160" i="8"/>
  <c r="O159" i="8"/>
  <c r="N159" i="8"/>
  <c r="K159" i="8"/>
  <c r="J159" i="8"/>
  <c r="O158" i="8"/>
  <c r="N158" i="8"/>
  <c r="K158" i="8"/>
  <c r="J158" i="8"/>
  <c r="O157" i="8"/>
  <c r="N157" i="8"/>
  <c r="K157" i="8"/>
  <c r="J157" i="8"/>
  <c r="O156" i="8"/>
  <c r="N156" i="8"/>
  <c r="K156" i="8"/>
  <c r="J156" i="8"/>
  <c r="O155" i="8"/>
  <c r="N155" i="8"/>
  <c r="K155" i="8"/>
  <c r="J155" i="8"/>
  <c r="O154" i="8"/>
  <c r="N154" i="8"/>
  <c r="K154" i="8"/>
  <c r="J154" i="8"/>
  <c r="O153" i="8"/>
  <c r="N153" i="8"/>
  <c r="K153" i="8"/>
  <c r="J153" i="8"/>
  <c r="O152" i="8"/>
  <c r="N152" i="8"/>
  <c r="K152" i="8"/>
  <c r="J152" i="8"/>
  <c r="O151" i="8"/>
  <c r="N151" i="8"/>
  <c r="K151" i="8"/>
  <c r="J151" i="8"/>
  <c r="O150" i="8"/>
  <c r="N150" i="8"/>
  <c r="K150" i="8"/>
  <c r="J150" i="8"/>
  <c r="O149" i="8"/>
  <c r="N149" i="8"/>
  <c r="K149" i="8"/>
  <c r="J149" i="8"/>
  <c r="O148" i="8"/>
  <c r="N148" i="8"/>
  <c r="K148" i="8"/>
  <c r="J148" i="8"/>
  <c r="O147" i="8"/>
  <c r="N147" i="8"/>
  <c r="K147" i="8"/>
  <c r="J147" i="8"/>
  <c r="O146" i="8"/>
  <c r="N146" i="8"/>
  <c r="K146" i="8"/>
  <c r="J146" i="8"/>
  <c r="O145" i="8"/>
  <c r="N145" i="8"/>
  <c r="K145" i="8"/>
  <c r="J145" i="8"/>
  <c r="O144" i="8"/>
  <c r="N144" i="8"/>
  <c r="K144" i="8"/>
  <c r="J144" i="8"/>
  <c r="O143" i="8"/>
  <c r="N143" i="8"/>
  <c r="K143" i="8"/>
  <c r="J143" i="8"/>
  <c r="O142" i="8"/>
  <c r="N142" i="8"/>
  <c r="K142" i="8"/>
  <c r="J142" i="8"/>
  <c r="O141" i="8"/>
  <c r="N141" i="8"/>
  <c r="K141" i="8"/>
  <c r="J141" i="8"/>
  <c r="O140" i="8"/>
  <c r="N140" i="8"/>
  <c r="K140" i="8"/>
  <c r="J140" i="8"/>
  <c r="O139" i="8"/>
  <c r="N139" i="8"/>
  <c r="K139" i="8"/>
  <c r="J139" i="8"/>
  <c r="O138" i="8"/>
  <c r="N138" i="8"/>
  <c r="K138" i="8"/>
  <c r="J138" i="8"/>
  <c r="O137" i="8"/>
  <c r="N137" i="8"/>
  <c r="K137" i="8"/>
  <c r="J137" i="8"/>
  <c r="O136" i="8"/>
  <c r="N136" i="8"/>
  <c r="K136" i="8"/>
  <c r="J136" i="8"/>
  <c r="O135" i="8"/>
  <c r="N135" i="8"/>
  <c r="K135" i="8"/>
  <c r="J135" i="8"/>
  <c r="O134" i="8"/>
  <c r="N134" i="8"/>
  <c r="K134" i="8"/>
  <c r="J134" i="8"/>
  <c r="O133" i="8"/>
  <c r="N133" i="8"/>
  <c r="K133" i="8"/>
  <c r="J133" i="8"/>
  <c r="O132" i="8"/>
  <c r="N132" i="8"/>
  <c r="K132" i="8"/>
  <c r="J132" i="8"/>
  <c r="O131" i="8"/>
  <c r="N131" i="8"/>
  <c r="K131" i="8"/>
  <c r="O130" i="8"/>
  <c r="N130" i="8"/>
  <c r="K130" i="8"/>
  <c r="O129" i="8"/>
  <c r="N129" i="8"/>
  <c r="K129" i="8"/>
  <c r="M119" i="8"/>
  <c r="L119" i="8"/>
  <c r="I119" i="8"/>
  <c r="E119" i="8"/>
  <c r="G116" i="8"/>
  <c r="J91" i="8"/>
  <c r="G86" i="8"/>
  <c r="H86" i="8" s="1"/>
  <c r="G85" i="8"/>
  <c r="H85" i="8" s="1"/>
  <c r="G84" i="8"/>
  <c r="H84" i="8" s="1"/>
  <c r="G83" i="8"/>
  <c r="H83" i="8" s="1"/>
  <c r="G82" i="8"/>
  <c r="H82" i="8" s="1"/>
  <c r="K11" i="6" l="1"/>
  <c r="M95" i="6"/>
  <c r="O105" i="6" s="1"/>
  <c r="O118" i="6" s="1"/>
  <c r="O129" i="6" s="1"/>
  <c r="G81" i="8"/>
  <c r="J64" i="8" s="1"/>
  <c r="N122" i="8"/>
  <c r="O122" i="8" s="1"/>
  <c r="J125" i="8"/>
  <c r="K125" i="8" s="1"/>
  <c r="J127" i="8"/>
  <c r="K127" i="8" s="1"/>
  <c r="J123" i="8"/>
  <c r="K123" i="8" s="1"/>
  <c r="J128" i="8"/>
  <c r="K128" i="8" s="1"/>
  <c r="J124" i="8"/>
  <c r="K124" i="8" s="1"/>
  <c r="J126" i="8"/>
  <c r="K126" i="8" s="1"/>
  <c r="H119" i="8"/>
  <c r="M94" i="6" s="1"/>
  <c r="N125" i="8"/>
  <c r="O125" i="8" s="1"/>
  <c r="N127" i="8"/>
  <c r="O127" i="8" s="1"/>
  <c r="N126" i="8"/>
  <c r="O126" i="8" s="1"/>
  <c r="N123" i="8"/>
  <c r="O123" i="8" s="1"/>
  <c r="N128" i="8"/>
  <c r="O128" i="8" s="1"/>
  <c r="J122" i="8"/>
  <c r="N124" i="8"/>
  <c r="O124" i="8" s="1"/>
  <c r="M133" i="6" l="1"/>
  <c r="M122" i="6"/>
  <c r="F119" i="8"/>
  <c r="J71" i="8"/>
  <c r="K19" i="6"/>
  <c r="M105" i="6"/>
  <c r="M118" i="6" s="1"/>
  <c r="M129" i="6" s="1"/>
  <c r="M96" i="6"/>
  <c r="K122" i="8"/>
  <c r="K119" i="8" s="1"/>
  <c r="J119" i="8"/>
  <c r="M99" i="6" s="1"/>
  <c r="O119" i="8"/>
  <c r="N119" i="8"/>
  <c r="M100" i="6" s="1"/>
  <c r="M101" i="6" l="1"/>
  <c r="M123" i="6" s="1"/>
  <c r="M124" i="6" s="1"/>
  <c r="M130" i="6" l="1"/>
  <c r="M131" i="6" s="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173" i="1"/>
  <c r="O173" i="1"/>
  <c r="N174" i="1"/>
  <c r="O174" i="1"/>
  <c r="N175" i="1"/>
  <c r="O175" i="1"/>
  <c r="N176" i="1"/>
  <c r="O176" i="1"/>
  <c r="N177" i="1"/>
  <c r="O177" i="1"/>
  <c r="N178" i="1"/>
  <c r="O178" i="1"/>
  <c r="N179" i="1"/>
  <c r="O179" i="1"/>
  <c r="N180" i="1"/>
  <c r="O180" i="1"/>
  <c r="N181" i="1"/>
  <c r="O181" i="1"/>
  <c r="N182" i="1"/>
  <c r="O182" i="1"/>
  <c r="N183" i="1"/>
  <c r="O183" i="1"/>
  <c r="N184" i="1"/>
  <c r="O184" i="1"/>
  <c r="N185" i="1"/>
  <c r="O185" i="1"/>
  <c r="N186" i="1"/>
  <c r="O186" i="1"/>
  <c r="N187" i="1"/>
  <c r="O187" i="1"/>
  <c r="N188" i="1"/>
  <c r="O188" i="1"/>
  <c r="N189" i="1"/>
  <c r="O189" i="1"/>
  <c r="N190" i="1"/>
  <c r="O190" i="1"/>
  <c r="N191" i="1"/>
  <c r="O191" i="1"/>
  <c r="N192" i="1"/>
  <c r="O192" i="1"/>
  <c r="N193" i="1"/>
  <c r="O193" i="1"/>
  <c r="N194" i="1"/>
  <c r="O194" i="1"/>
  <c r="N195" i="1"/>
  <c r="O195" i="1"/>
  <c r="N196" i="1"/>
  <c r="O196" i="1"/>
  <c r="N197" i="1"/>
  <c r="O197" i="1"/>
  <c r="N198" i="1"/>
  <c r="O198" i="1"/>
  <c r="N199" i="1"/>
  <c r="O199" i="1"/>
  <c r="N200" i="1"/>
  <c r="O200" i="1"/>
  <c r="N201" i="1"/>
  <c r="O201" i="1"/>
  <c r="N202" i="1"/>
  <c r="O202" i="1"/>
  <c r="N203" i="1"/>
  <c r="O203" i="1"/>
  <c r="N204" i="1"/>
  <c r="O204" i="1"/>
  <c r="N205" i="1"/>
  <c r="O205" i="1"/>
  <c r="N206" i="1"/>
  <c r="O206" i="1"/>
  <c r="N207" i="1"/>
  <c r="O207" i="1"/>
  <c r="N208" i="1"/>
  <c r="O208" i="1"/>
  <c r="N209" i="1"/>
  <c r="O209" i="1"/>
  <c r="N210" i="1"/>
  <c r="O210" i="1"/>
  <c r="N211" i="1"/>
  <c r="O211" i="1"/>
  <c r="N212" i="1"/>
  <c r="O212" i="1"/>
  <c r="N213" i="1"/>
  <c r="O213" i="1"/>
  <c r="N214" i="1"/>
  <c r="O214" i="1"/>
  <c r="N215" i="1"/>
  <c r="O215" i="1"/>
  <c r="N216" i="1"/>
  <c r="O216" i="1"/>
  <c r="N217" i="1"/>
  <c r="O217" i="1"/>
  <c r="N218" i="1"/>
  <c r="O218" i="1"/>
  <c r="N219" i="1"/>
  <c r="O219" i="1"/>
  <c r="N220" i="1"/>
  <c r="O220" i="1"/>
  <c r="N221" i="1"/>
  <c r="O221" i="1"/>
  <c r="N222" i="1"/>
  <c r="O222" i="1"/>
  <c r="N223" i="1"/>
  <c r="O223" i="1"/>
  <c r="N224" i="1"/>
  <c r="O224" i="1"/>
  <c r="N225" i="1"/>
  <c r="O225" i="1"/>
  <c r="N226" i="1"/>
  <c r="O226" i="1"/>
  <c r="N227" i="1"/>
  <c r="O227" i="1"/>
  <c r="N228" i="1"/>
  <c r="O228" i="1"/>
  <c r="N229" i="1"/>
  <c r="O229" i="1"/>
  <c r="N230" i="1"/>
  <c r="O230" i="1"/>
  <c r="N231" i="1"/>
  <c r="O231" i="1"/>
  <c r="N232" i="1"/>
  <c r="O232" i="1"/>
  <c r="N233" i="1"/>
  <c r="O233" i="1"/>
  <c r="N234" i="1"/>
  <c r="O234" i="1"/>
  <c r="N235" i="1"/>
  <c r="O235" i="1"/>
  <c r="N236" i="1"/>
  <c r="O236" i="1"/>
  <c r="N237" i="1"/>
  <c r="O237" i="1"/>
  <c r="N238" i="1"/>
  <c r="O238" i="1"/>
  <c r="N239" i="1"/>
  <c r="O239" i="1"/>
  <c r="N240" i="1"/>
  <c r="O240" i="1"/>
  <c r="N241" i="1"/>
  <c r="O241" i="1"/>
  <c r="N242" i="1"/>
  <c r="O242" i="1"/>
  <c r="N243" i="1"/>
  <c r="O243" i="1"/>
  <c r="N244" i="1"/>
  <c r="O244" i="1"/>
  <c r="N245" i="1"/>
  <c r="O245" i="1"/>
  <c r="N246" i="1"/>
  <c r="O246" i="1"/>
  <c r="N247" i="1"/>
  <c r="O247" i="1"/>
  <c r="N248" i="1"/>
  <c r="O248" i="1"/>
  <c r="N249" i="1"/>
  <c r="O249" i="1"/>
  <c r="N250" i="1"/>
  <c r="O250" i="1"/>
  <c r="N251" i="1"/>
  <c r="O251" i="1"/>
  <c r="N252" i="1"/>
  <c r="O252"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296" i="1"/>
  <c r="O296" i="1"/>
  <c r="N297" i="1"/>
  <c r="O297" i="1"/>
  <c r="N298" i="1"/>
  <c r="O298" i="1"/>
  <c r="N299" i="1"/>
  <c r="O299" i="1"/>
  <c r="N300" i="1"/>
  <c r="O300" i="1"/>
  <c r="N301" i="1"/>
  <c r="O301" i="1"/>
  <c r="N302" i="1"/>
  <c r="O302" i="1"/>
  <c r="N303" i="1"/>
  <c r="O303" i="1"/>
  <c r="N304" i="1"/>
  <c r="O304" i="1"/>
  <c r="N305" i="1"/>
  <c r="O305" i="1"/>
  <c r="N306" i="1"/>
  <c r="O306" i="1"/>
  <c r="N307" i="1"/>
  <c r="O307" i="1"/>
  <c r="N308" i="1"/>
  <c r="O308" i="1"/>
  <c r="N309" i="1"/>
  <c r="O309" i="1"/>
  <c r="N310" i="1"/>
  <c r="O310" i="1"/>
  <c r="N311" i="1"/>
  <c r="O311" i="1"/>
  <c r="N312" i="1"/>
  <c r="O312" i="1"/>
  <c r="N313" i="1"/>
  <c r="O313" i="1"/>
  <c r="N314" i="1"/>
  <c r="O314" i="1"/>
  <c r="N315" i="1"/>
  <c r="O315" i="1"/>
  <c r="N316" i="1"/>
  <c r="O316" i="1"/>
  <c r="N317" i="1"/>
  <c r="O317" i="1"/>
  <c r="N318" i="1"/>
  <c r="O318" i="1"/>
  <c r="N319" i="1"/>
  <c r="O319" i="1"/>
  <c r="N320" i="1"/>
  <c r="O320" i="1"/>
  <c r="N321" i="1"/>
  <c r="O321" i="1"/>
  <c r="N322" i="1"/>
  <c r="O322" i="1"/>
  <c r="N323" i="1"/>
  <c r="O323" i="1"/>
  <c r="N324" i="1"/>
  <c r="O324" i="1"/>
  <c r="N325" i="1"/>
  <c r="O325" i="1"/>
  <c r="N326" i="1"/>
  <c r="O326" i="1"/>
  <c r="N327" i="1"/>
  <c r="O327" i="1"/>
  <c r="N328" i="1"/>
  <c r="O328" i="1"/>
  <c r="N329" i="1"/>
  <c r="O329" i="1"/>
  <c r="N330" i="1"/>
  <c r="O330" i="1"/>
  <c r="N331" i="1"/>
  <c r="O331" i="1"/>
  <c r="N332" i="1"/>
  <c r="O332" i="1"/>
  <c r="N333" i="1"/>
  <c r="O333" i="1"/>
  <c r="N334" i="1"/>
  <c r="O334" i="1"/>
  <c r="N335" i="1"/>
  <c r="O335" i="1"/>
  <c r="N336" i="1"/>
  <c r="O336" i="1"/>
  <c r="N337" i="1"/>
  <c r="O337" i="1"/>
  <c r="N338" i="1"/>
  <c r="O338" i="1"/>
  <c r="N339" i="1"/>
  <c r="O339" i="1"/>
  <c r="N340" i="1"/>
  <c r="O340" i="1"/>
  <c r="N341" i="1"/>
  <c r="O341" i="1"/>
  <c r="N342" i="1"/>
  <c r="O342" i="1"/>
  <c r="N343" i="1"/>
  <c r="O343" i="1"/>
  <c r="N344" i="1"/>
  <c r="O344" i="1"/>
  <c r="N345" i="1"/>
  <c r="O345" i="1"/>
  <c r="N346" i="1"/>
  <c r="O346" i="1"/>
  <c r="N347" i="1"/>
  <c r="O347" i="1"/>
  <c r="N348" i="1"/>
  <c r="O348" i="1"/>
  <c r="N349" i="1"/>
  <c r="O349" i="1"/>
  <c r="N350" i="1"/>
  <c r="O350" i="1"/>
  <c r="N351" i="1"/>
  <c r="O351" i="1"/>
  <c r="N352" i="1"/>
  <c r="O352" i="1"/>
  <c r="N353" i="1"/>
  <c r="O353" i="1"/>
  <c r="N354" i="1"/>
  <c r="O354" i="1"/>
  <c r="N355" i="1"/>
  <c r="O355" i="1"/>
  <c r="N356" i="1"/>
  <c r="O356" i="1"/>
  <c r="N357" i="1"/>
  <c r="O357" i="1"/>
  <c r="N358" i="1"/>
  <c r="O358" i="1"/>
  <c r="N359" i="1"/>
  <c r="O359" i="1"/>
  <c r="N360" i="1"/>
  <c r="O360" i="1"/>
  <c r="N361" i="1"/>
  <c r="O361" i="1"/>
  <c r="N362" i="1"/>
  <c r="O362" i="1"/>
  <c r="N363" i="1"/>
  <c r="O363" i="1"/>
  <c r="N364" i="1"/>
  <c r="O364" i="1"/>
  <c r="N365" i="1"/>
  <c r="O365" i="1"/>
  <c r="N366" i="1"/>
  <c r="O366" i="1"/>
  <c r="N367" i="1"/>
  <c r="O367" i="1"/>
  <c r="N368" i="1"/>
  <c r="O368" i="1"/>
  <c r="N369" i="1"/>
  <c r="O369" i="1"/>
  <c r="N370" i="1"/>
  <c r="O370" i="1"/>
  <c r="N371" i="1"/>
  <c r="O371" i="1"/>
  <c r="N372" i="1"/>
  <c r="O372" i="1"/>
  <c r="N373" i="1"/>
  <c r="O373" i="1"/>
  <c r="N374" i="1"/>
  <c r="O374" i="1"/>
  <c r="N375" i="1"/>
  <c r="O375" i="1"/>
  <c r="N376" i="1"/>
  <c r="O376" i="1"/>
  <c r="N377" i="1"/>
  <c r="O377" i="1"/>
  <c r="N378" i="1"/>
  <c r="O378" i="1"/>
  <c r="N379" i="1"/>
  <c r="O379" i="1"/>
  <c r="N380" i="1"/>
  <c r="O380" i="1"/>
  <c r="N381" i="1"/>
  <c r="O381" i="1"/>
  <c r="N382" i="1"/>
  <c r="O382" i="1"/>
  <c r="N383" i="1"/>
  <c r="O383" i="1"/>
  <c r="N384" i="1"/>
  <c r="O384" i="1"/>
  <c r="N385" i="1"/>
  <c r="O385" i="1"/>
  <c r="N386" i="1"/>
  <c r="O386" i="1"/>
  <c r="N387" i="1"/>
  <c r="O387" i="1"/>
  <c r="N388" i="1"/>
  <c r="O388" i="1"/>
  <c r="N389" i="1"/>
  <c r="O389" i="1"/>
  <c r="N390" i="1"/>
  <c r="O390" i="1"/>
  <c r="N391" i="1"/>
  <c r="O391" i="1"/>
  <c r="N392" i="1"/>
  <c r="O392" i="1"/>
  <c r="N393" i="1"/>
  <c r="O393" i="1"/>
  <c r="N394" i="1"/>
  <c r="O394" i="1"/>
  <c r="N395" i="1"/>
  <c r="O395" i="1"/>
  <c r="N396" i="1"/>
  <c r="O396" i="1"/>
  <c r="N397" i="1"/>
  <c r="O397" i="1"/>
  <c r="N398" i="1"/>
  <c r="O398" i="1"/>
  <c r="N399" i="1"/>
  <c r="O399" i="1"/>
  <c r="N400" i="1"/>
  <c r="O400" i="1"/>
  <c r="N401" i="1"/>
  <c r="O401" i="1"/>
  <c r="N402" i="1"/>
  <c r="O402" i="1"/>
  <c r="N403" i="1"/>
  <c r="O403" i="1"/>
  <c r="N404" i="1"/>
  <c r="O404" i="1"/>
  <c r="N405" i="1"/>
  <c r="O405" i="1"/>
  <c r="N406" i="1"/>
  <c r="O406" i="1"/>
  <c r="N407" i="1"/>
  <c r="O407" i="1"/>
  <c r="N408" i="1"/>
  <c r="O408" i="1"/>
  <c r="N409" i="1"/>
  <c r="O409" i="1"/>
  <c r="N410" i="1"/>
  <c r="O410" i="1"/>
  <c r="N411" i="1"/>
  <c r="O411" i="1"/>
  <c r="N412" i="1"/>
  <c r="O412" i="1"/>
  <c r="N413" i="1"/>
  <c r="O413" i="1"/>
  <c r="N414" i="1"/>
  <c r="O414" i="1"/>
  <c r="N415" i="1"/>
  <c r="O415" i="1"/>
  <c r="N416" i="1"/>
  <c r="O416" i="1"/>
  <c r="N417" i="1"/>
  <c r="O417" i="1"/>
  <c r="N418" i="1"/>
  <c r="O418" i="1"/>
  <c r="N419" i="1"/>
  <c r="O419" i="1"/>
  <c r="N420" i="1"/>
  <c r="O420" i="1"/>
  <c r="N421" i="1"/>
  <c r="O421" i="1"/>
  <c r="N422" i="1"/>
  <c r="O422" i="1"/>
  <c r="N423" i="1"/>
  <c r="O423" i="1"/>
  <c r="N424" i="1"/>
  <c r="O424" i="1"/>
  <c r="N425" i="1"/>
  <c r="O425" i="1"/>
  <c r="N426" i="1"/>
  <c r="O426" i="1"/>
  <c r="N427" i="1"/>
  <c r="O427" i="1"/>
  <c r="N428" i="1"/>
  <c r="O428" i="1"/>
  <c r="N429" i="1"/>
  <c r="O429" i="1"/>
  <c r="N430" i="1"/>
  <c r="O430" i="1"/>
  <c r="N431" i="1"/>
  <c r="O431" i="1"/>
  <c r="N432" i="1"/>
  <c r="O432" i="1"/>
  <c r="N433" i="1"/>
  <c r="O433" i="1"/>
  <c r="N434" i="1"/>
  <c r="O434" i="1"/>
  <c r="N435" i="1"/>
  <c r="O435" i="1"/>
  <c r="N436" i="1"/>
  <c r="O436" i="1"/>
  <c r="N437" i="1"/>
  <c r="O437" i="1"/>
  <c r="N438" i="1"/>
  <c r="O438" i="1"/>
  <c r="N439" i="1"/>
  <c r="O439" i="1"/>
  <c r="N440" i="1"/>
  <c r="O440" i="1"/>
  <c r="N441" i="1"/>
  <c r="O441" i="1"/>
  <c r="N442" i="1"/>
  <c r="O442" i="1"/>
  <c r="N443" i="1"/>
  <c r="O443" i="1"/>
  <c r="N444" i="1"/>
  <c r="O444" i="1"/>
  <c r="N445" i="1"/>
  <c r="O445" i="1"/>
  <c r="N446" i="1"/>
  <c r="O446" i="1"/>
  <c r="N447" i="1"/>
  <c r="O447" i="1"/>
  <c r="N448" i="1"/>
  <c r="O448" i="1"/>
  <c r="N449" i="1"/>
  <c r="O449" i="1"/>
  <c r="N450" i="1"/>
  <c r="O450" i="1"/>
  <c r="N451" i="1"/>
  <c r="O451" i="1"/>
  <c r="N452" i="1"/>
  <c r="O452" i="1"/>
  <c r="N453" i="1"/>
  <c r="O453" i="1"/>
  <c r="N454" i="1"/>
  <c r="O454" i="1"/>
  <c r="N455" i="1"/>
  <c r="O455" i="1"/>
  <c r="N456" i="1"/>
  <c r="O456" i="1"/>
  <c r="N457" i="1"/>
  <c r="O457" i="1"/>
  <c r="N458" i="1"/>
  <c r="O458" i="1"/>
  <c r="N459" i="1"/>
  <c r="O459" i="1"/>
  <c r="N460" i="1"/>
  <c r="O460" i="1"/>
  <c r="N461" i="1"/>
  <c r="O461" i="1"/>
  <c r="N462" i="1"/>
  <c r="O462" i="1"/>
  <c r="N463" i="1"/>
  <c r="O463" i="1"/>
  <c r="N464" i="1"/>
  <c r="O464" i="1"/>
  <c r="N465" i="1"/>
  <c r="O465" i="1"/>
  <c r="N466" i="1"/>
  <c r="O466" i="1"/>
  <c r="N467" i="1"/>
  <c r="O467" i="1"/>
  <c r="N468" i="1"/>
  <c r="O468" i="1"/>
  <c r="N469" i="1"/>
  <c r="O469" i="1"/>
  <c r="N470" i="1"/>
  <c r="O470" i="1"/>
  <c r="N471" i="1"/>
  <c r="O471" i="1"/>
  <c r="N472" i="1"/>
  <c r="O472" i="1"/>
  <c r="N473" i="1"/>
  <c r="O473" i="1"/>
  <c r="N474" i="1"/>
  <c r="O474" i="1"/>
  <c r="N475" i="1"/>
  <c r="O475" i="1"/>
  <c r="N476" i="1"/>
  <c r="O476" i="1"/>
  <c r="N477" i="1"/>
  <c r="O477" i="1"/>
  <c r="N478" i="1"/>
  <c r="O478" i="1"/>
  <c r="N479" i="1"/>
  <c r="O479" i="1"/>
  <c r="N480" i="1"/>
  <c r="O480" i="1"/>
  <c r="N481" i="1"/>
  <c r="O481" i="1"/>
  <c r="N482" i="1"/>
  <c r="O482" i="1"/>
  <c r="N483" i="1"/>
  <c r="O483" i="1"/>
  <c r="N484" i="1"/>
  <c r="O484" i="1"/>
  <c r="N485" i="1"/>
  <c r="O485" i="1"/>
  <c r="N486" i="1"/>
  <c r="O486" i="1"/>
  <c r="N487" i="1"/>
  <c r="O487" i="1"/>
  <c r="N488" i="1"/>
  <c r="O488" i="1"/>
  <c r="N489" i="1"/>
  <c r="O489" i="1"/>
  <c r="N490" i="1"/>
  <c r="O490" i="1"/>
  <c r="N491" i="1"/>
  <c r="O491" i="1"/>
  <c r="N492" i="1"/>
  <c r="O492" i="1"/>
  <c r="N493" i="1"/>
  <c r="O493" i="1"/>
  <c r="N494" i="1"/>
  <c r="O494" i="1"/>
  <c r="N495" i="1"/>
  <c r="O495" i="1"/>
  <c r="N496" i="1"/>
  <c r="O496" i="1"/>
  <c r="N497" i="1"/>
  <c r="O497" i="1"/>
  <c r="N498" i="1"/>
  <c r="O498" i="1"/>
  <c r="N499" i="1"/>
  <c r="O499" i="1"/>
  <c r="N500" i="1"/>
  <c r="O500" i="1"/>
  <c r="N501" i="1"/>
  <c r="O501" i="1"/>
  <c r="N502" i="1"/>
  <c r="O502" i="1"/>
  <c r="N503" i="1"/>
  <c r="O503" i="1"/>
  <c r="N504" i="1"/>
  <c r="O504" i="1"/>
  <c r="N505" i="1"/>
  <c r="O505" i="1"/>
  <c r="N506" i="1"/>
  <c r="O506" i="1"/>
  <c r="N507" i="1"/>
  <c r="O507" i="1"/>
  <c r="N508" i="1"/>
  <c r="O508" i="1"/>
  <c r="N509" i="1"/>
  <c r="O509" i="1"/>
  <c r="N510" i="1"/>
  <c r="O510" i="1"/>
  <c r="N511" i="1"/>
  <c r="O511" i="1"/>
  <c r="N512" i="1"/>
  <c r="O512" i="1"/>
  <c r="N513" i="1"/>
  <c r="O513" i="1"/>
  <c r="N514" i="1"/>
  <c r="O514" i="1"/>
  <c r="N515" i="1"/>
  <c r="O515" i="1"/>
  <c r="N516" i="1"/>
  <c r="O516" i="1"/>
  <c r="N517" i="1"/>
  <c r="O517" i="1"/>
  <c r="N518" i="1"/>
  <c r="O518" i="1"/>
  <c r="N519" i="1"/>
  <c r="O519" i="1"/>
  <c r="N520" i="1"/>
  <c r="O520" i="1"/>
  <c r="N521" i="1"/>
  <c r="O521" i="1"/>
  <c r="N522" i="1"/>
  <c r="O522" i="1"/>
  <c r="N523" i="1"/>
  <c r="O523" i="1"/>
  <c r="N524" i="1"/>
  <c r="O524" i="1"/>
  <c r="N525" i="1"/>
  <c r="O525" i="1"/>
  <c r="N526" i="1"/>
  <c r="O526" i="1"/>
  <c r="N527" i="1"/>
  <c r="O527" i="1"/>
  <c r="N528" i="1"/>
  <c r="O528" i="1"/>
  <c r="N529" i="1"/>
  <c r="O529" i="1"/>
  <c r="N530" i="1"/>
  <c r="O530" i="1"/>
  <c r="N531" i="1"/>
  <c r="O531" i="1"/>
  <c r="N532" i="1"/>
  <c r="O532" i="1"/>
  <c r="N533" i="1"/>
  <c r="O533" i="1"/>
  <c r="N534" i="1"/>
  <c r="O534" i="1"/>
  <c r="N535" i="1"/>
  <c r="O535" i="1"/>
  <c r="N536" i="1"/>
  <c r="O536" i="1"/>
  <c r="N537" i="1"/>
  <c r="O537" i="1"/>
  <c r="N538" i="1"/>
  <c r="O538" i="1"/>
  <c r="N539" i="1"/>
  <c r="O539" i="1"/>
  <c r="N540" i="1"/>
  <c r="O540" i="1"/>
  <c r="N541" i="1"/>
  <c r="O541" i="1"/>
  <c r="N542" i="1"/>
  <c r="O542" i="1"/>
  <c r="N543" i="1"/>
  <c r="O543" i="1"/>
  <c r="N544" i="1"/>
  <c r="O544" i="1"/>
  <c r="N545" i="1"/>
  <c r="O545" i="1"/>
  <c r="N546" i="1"/>
  <c r="O546" i="1"/>
  <c r="N547" i="1"/>
  <c r="O547" i="1"/>
  <c r="N548" i="1"/>
  <c r="O548" i="1"/>
  <c r="N549" i="1"/>
  <c r="O549" i="1"/>
  <c r="N550" i="1"/>
  <c r="O550" i="1"/>
  <c r="N551" i="1"/>
  <c r="O551" i="1"/>
  <c r="N552" i="1"/>
  <c r="O552" i="1"/>
  <c r="N553" i="1"/>
  <c r="O553" i="1"/>
  <c r="N554" i="1"/>
  <c r="O554" i="1"/>
  <c r="N555" i="1"/>
  <c r="O555" i="1"/>
  <c r="N556" i="1"/>
  <c r="O556" i="1"/>
  <c r="N557" i="1"/>
  <c r="O557" i="1"/>
  <c r="N558" i="1"/>
  <c r="O558" i="1"/>
  <c r="N559" i="1"/>
  <c r="O559" i="1"/>
  <c r="N560" i="1"/>
  <c r="O560" i="1"/>
  <c r="N561" i="1"/>
  <c r="O561" i="1"/>
  <c r="N562" i="1"/>
  <c r="O562" i="1"/>
  <c r="N563" i="1"/>
  <c r="O563" i="1"/>
  <c r="N564" i="1"/>
  <c r="O564" i="1"/>
  <c r="N565" i="1"/>
  <c r="O565" i="1"/>
  <c r="N566" i="1"/>
  <c r="O566" i="1"/>
  <c r="N567" i="1"/>
  <c r="O567" i="1"/>
  <c r="N568" i="1"/>
  <c r="O568" i="1"/>
  <c r="N569" i="1"/>
  <c r="O569" i="1"/>
  <c r="N570" i="1"/>
  <c r="O570" i="1"/>
  <c r="N571" i="1"/>
  <c r="O571" i="1"/>
  <c r="N572" i="1"/>
  <c r="O572"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O130" i="6" l="1" a="1"/>
  <c r="O130" i="6" s="1"/>
  <c r="O131" i="6" s="1"/>
  <c r="O134" i="6" s="1"/>
  <c r="M134" i="6" s="1"/>
  <c r="I116" i="6"/>
  <c r="K110" i="6"/>
  <c r="K112" i="6" s="1"/>
  <c r="I110" i="6"/>
  <c r="I112" i="6" s="1"/>
  <c r="K116" i="6"/>
  <c r="I83" i="1" l="1"/>
  <c r="I84" i="1"/>
  <c r="I85" i="1"/>
  <c r="I86" i="1"/>
  <c r="I82" i="1"/>
  <c r="P68" i="6" l="1"/>
  <c r="I21" i="6"/>
  <c r="I35" i="6" s="1"/>
  <c r="I55" i="6" l="1"/>
  <c r="I48" i="6"/>
  <c r="I47" i="6"/>
  <c r="I46" i="6"/>
  <c r="B33" i="6"/>
  <c r="B32" i="6"/>
  <c r="I33" i="6"/>
  <c r="I32" i="6"/>
  <c r="I31" i="6"/>
  <c r="Q27" i="6"/>
  <c r="K43" i="6"/>
  <c r="B48" i="6"/>
  <c r="B47" i="6"/>
  <c r="I42" i="6"/>
  <c r="I41" i="6"/>
  <c r="B42" i="6"/>
  <c r="B41" i="6"/>
  <c r="J91" i="1"/>
  <c r="C26" i="5"/>
  <c r="C27" i="5"/>
  <c r="C28" i="5"/>
  <c r="C29" i="5"/>
  <c r="C30" i="5"/>
  <c r="C31" i="5"/>
  <c r="C32" i="5"/>
  <c r="C33" i="5"/>
  <c r="C34" i="5"/>
  <c r="C35" i="5"/>
  <c r="C25" i="5"/>
  <c r="G83" i="1"/>
  <c r="H83" i="1" s="1"/>
  <c r="G84" i="1"/>
  <c r="H84" i="1" s="1"/>
  <c r="G85" i="1"/>
  <c r="H85" i="1" s="1"/>
  <c r="G86" i="1"/>
  <c r="H86" i="1" s="1"/>
  <c r="G82" i="1"/>
  <c r="H82" i="1" s="1"/>
  <c r="I82" i="8" l="1"/>
  <c r="J82" i="8" s="1"/>
  <c r="I84" i="8"/>
  <c r="J84" i="8" s="1"/>
  <c r="I85" i="8"/>
  <c r="J85" i="8" s="1"/>
  <c r="I86" i="8"/>
  <c r="J86" i="8" s="1"/>
  <c r="I83" i="8"/>
  <c r="J83" i="8" s="1"/>
  <c r="I43" i="6"/>
  <c r="J83" i="1"/>
  <c r="J84" i="1"/>
  <c r="G81" i="1"/>
  <c r="J64" i="1" s="1"/>
  <c r="J85" i="1"/>
  <c r="J82" i="1"/>
  <c r="J86" i="1"/>
  <c r="J81" i="8" l="1"/>
  <c r="I19" i="6"/>
  <c r="J81" i="1"/>
  <c r="I28" i="6" s="1"/>
  <c r="R28" i="6" l="1"/>
  <c r="R29" i="6" s="1"/>
  <c r="R31" i="6" s="1"/>
  <c r="K28" i="6"/>
  <c r="Q28" i="6"/>
  <c r="R32" i="6" l="1"/>
  <c r="K25" i="6"/>
  <c r="I23" i="6"/>
  <c r="I24" i="6"/>
  <c r="I22" i="6"/>
  <c r="I20" i="6"/>
  <c r="I18" i="6"/>
  <c r="Q26" i="6" s="1"/>
  <c r="Q29" i="6" s="1"/>
  <c r="Q31" i="6" s="1"/>
  <c r="Q32" i="6" s="1"/>
  <c r="B24" i="6"/>
  <c r="B23" i="6"/>
  <c r="B22" i="6"/>
  <c r="B21" i="6"/>
  <c r="B20" i="6"/>
  <c r="B19" i="6"/>
  <c r="B18" i="6"/>
  <c r="K57" i="6"/>
  <c r="I25" i="6" l="1"/>
  <c r="M135" i="6" l="1"/>
  <c r="M136" i="6" s="1"/>
  <c r="M139" i="6" s="1"/>
  <c r="O135" i="6"/>
  <c r="O136" i="6" s="1"/>
  <c r="I57" i="6"/>
  <c r="M138" i="6" l="1"/>
  <c r="K34" i="6" s="1"/>
  <c r="K49" i="6"/>
  <c r="K50" i="6" s="1"/>
  <c r="O142" i="6"/>
  <c r="O146" i="6" s="1"/>
  <c r="I16" i="8" s="1"/>
  <c r="M140" i="6" l="1"/>
  <c r="K38" i="6"/>
  <c r="J71" i="1"/>
  <c r="L119" i="1" l="1"/>
  <c r="M119" i="1"/>
  <c r="I119" i="1"/>
  <c r="E119" i="1"/>
  <c r="G116" i="1"/>
  <c r="O145" i="3"/>
  <c r="I95" i="6" l="1"/>
  <c r="K105" i="6" s="1"/>
  <c r="K118" i="6" s="1"/>
  <c r="K129" i="6" s="1"/>
  <c r="N125" i="1"/>
  <c r="O125" i="1" s="1"/>
  <c r="N126" i="1"/>
  <c r="O126" i="1" s="1"/>
  <c r="N127" i="1"/>
  <c r="O127" i="1" s="1"/>
  <c r="J123" i="1"/>
  <c r="K123" i="1" s="1"/>
  <c r="J124" i="1"/>
  <c r="K124" i="1" s="1"/>
  <c r="N128" i="1"/>
  <c r="O128" i="1" s="1"/>
  <c r="J125" i="1"/>
  <c r="K125" i="1" s="1"/>
  <c r="J126" i="1"/>
  <c r="K126" i="1" s="1"/>
  <c r="J122" i="1"/>
  <c r="K122" i="1" s="1"/>
  <c r="N122" i="1"/>
  <c r="J127" i="1"/>
  <c r="K127" i="1" s="1"/>
  <c r="N123" i="1"/>
  <c r="O123" i="1" s="1"/>
  <c r="J128" i="1"/>
  <c r="K128" i="1" s="1"/>
  <c r="N124" i="1"/>
  <c r="O124" i="1" s="1"/>
  <c r="H119" i="1"/>
  <c r="I94" i="6" s="1"/>
  <c r="I105" i="6" l="1"/>
  <c r="I118" i="6" s="1"/>
  <c r="I129" i="6" s="1"/>
  <c r="I96" i="6"/>
  <c r="O122" i="1"/>
  <c r="O119" i="1" s="1"/>
  <c r="N119" i="1"/>
  <c r="I100" i="6" s="1"/>
  <c r="K119" i="1"/>
  <c r="J119" i="1"/>
  <c r="I99" i="6" s="1"/>
  <c r="I101" i="6" l="1"/>
  <c r="I123" i="6" s="1"/>
  <c r="I124" i="6" s="1"/>
  <c r="I130" i="6" l="1"/>
  <c r="I131" i="6" s="1"/>
  <c r="K130" i="6" l="1"/>
  <c r="K131" i="6" s="1"/>
  <c r="K134" i="6" s="1"/>
  <c r="I134" i="6" s="1"/>
  <c r="I135" i="6" s="1"/>
  <c r="K135" i="6" l="1"/>
  <c r="K136" i="6" s="1"/>
  <c r="K61" i="6" s="1"/>
  <c r="K62" i="6" s="1"/>
  <c r="I136" i="6"/>
  <c r="I139" i="6" s="1"/>
  <c r="I49" i="6" s="1"/>
  <c r="I50" i="6" s="1"/>
  <c r="K66" i="6" l="1"/>
  <c r="K68" i="6" s="1"/>
  <c r="K142" i="6"/>
  <c r="K146" i="6" s="1"/>
  <c r="I16" i="1" s="1"/>
  <c r="I138" i="6"/>
  <c r="I34" i="6" s="1"/>
  <c r="K73" i="6"/>
  <c r="K63" i="6"/>
  <c r="K64" i="6" s="1"/>
  <c r="I140" i="6" l="1"/>
  <c r="K69" i="6"/>
  <c r="K70" i="6"/>
  <c r="K71" i="6" s="1"/>
  <c r="K74" i="6" l="1"/>
  <c r="K75" i="6" s="1"/>
  <c r="K79" i="6" s="1"/>
  <c r="K80" i="6" s="1"/>
  <c r="I38" i="6"/>
  <c r="I66" i="6" s="1"/>
  <c r="I68" i="6" s="1"/>
  <c r="I61" i="6" l="1"/>
  <c r="I62" i="6" s="1"/>
  <c r="I73" i="6" s="1"/>
  <c r="I70" i="6"/>
  <c r="I71" i="6" s="1"/>
  <c r="I69" i="6"/>
  <c r="K81" i="6"/>
  <c r="K82" i="6" l="1"/>
  <c r="K83" i="6" s="1"/>
  <c r="K87" i="6" s="1"/>
  <c r="I18" i="8" s="1"/>
  <c r="I63" i="6"/>
  <c r="I64" i="6" s="1"/>
  <c r="I74" i="6" s="1"/>
  <c r="I75" i="6" s="1"/>
  <c r="I79" i="6" s="1"/>
  <c r="I80" i="6" s="1"/>
  <c r="I81" i="6" s="1"/>
  <c r="I82" i="6" s="1"/>
  <c r="I83" i="6" l="1"/>
  <c r="I87" i="6" s="1"/>
  <c r="I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G124" authorId="0" shapeId="0" xr:uid="{66A7A279-B0EF-4D3B-9F81-5B59D6ADB77C}">
      <text>
        <r>
          <rPr>
            <sz val="9"/>
            <color indexed="81"/>
            <rFont val="Tahoma"/>
            <family val="2"/>
          </rPr>
          <t>Choisir le titre à l'aide du menu déroulant et préciser s’il y a lieu.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Victoria Stefanov</author>
    <author>Marie-Pierre Rajotte</author>
  </authors>
  <commentList>
    <comment ref="F10" authorId="0" shapeId="0" xr:uid="{DD05DE3A-F855-4ECA-8792-FFDF74ADF326}">
      <text>
        <r>
          <rPr>
            <sz val="11"/>
            <color theme="1"/>
            <rFont val="Aptos Narrow"/>
            <family val="2"/>
            <scheme val="minor"/>
          </rPr>
          <t xml:space="preserve">Ces dates correspondent à l’exercice financier pour lequel les crédits d’impôt remboursables font l’objet d’un financement garanti par Investissement Québec.
</t>
        </r>
      </text>
    </comment>
    <comment ref="B13" authorId="0" shapeId="0" xr:uid="{FBCA7145-6D67-4A62-A744-BFD64E1AF2E6}">
      <text>
        <r>
          <rPr>
            <sz val="11"/>
            <color theme="1"/>
            <rFont val="Aptos Narrow"/>
            <family val="2"/>
            <scheme val="minor"/>
          </rPr>
          <t>Provincial : 
Tous les crédits R-D et CRIC sont remboursables 
Fédéral : 
Pour être admissible aux crédits d’impôt remboursables du Canada, la société doit être une société privée sous contrôle canadien (SPCC) ou une société plublique sous contrôle canadien (SPCA)</t>
        </r>
      </text>
    </comment>
    <comment ref="D30" authorId="1" shapeId="0" xr:uid="{ACA48941-092B-4AA2-8E6C-E9374D5A0F75}">
      <text>
        <r>
          <rPr>
            <sz val="9"/>
            <color indexed="81"/>
            <rFont val="Tahoma"/>
            <family val="2"/>
          </rPr>
          <t>Société privée sous contrôle canadien</t>
        </r>
      </text>
    </comment>
    <comment ref="D32" authorId="1" shapeId="0" xr:uid="{7EAC865D-8ABD-4EE2-AC38-83932D13A488}">
      <text>
        <r>
          <rPr>
            <b/>
            <sz val="9"/>
            <color indexed="81"/>
            <rFont val="Tahoma"/>
            <family val="2"/>
          </rPr>
          <t>Montant du capital imposable utilisé au Canada</t>
        </r>
        <r>
          <rPr>
            <sz val="9"/>
            <color indexed="81"/>
            <rFont val="Tahoma"/>
            <family val="2"/>
          </rPr>
          <t xml:space="preserve">
</t>
        </r>
      </text>
    </comment>
    <comment ref="I32" authorId="1" shapeId="0" xr:uid="{9EF5793F-D9EE-4789-AEED-97965A13D0DF}">
      <text>
        <r>
          <rPr>
            <sz val="9"/>
            <color indexed="81"/>
            <rFont val="Tahoma"/>
            <family val="2"/>
          </rPr>
          <t>Inscrire ici le capital imposable, réel ou estimé, de l’année précédant l’exercice financier à financer. 
On retrouve ce montant à la ligne 690 de l’annexe 33 de la déclaration de revenus des sociétés (T2) de l'exercice précédant.
Sommairement, il s'agit de la somme du capital-actions, du surplus d’apport, des bénéfices non répartis, des prêts et avances à la société moins le déficit s’il y a lieu et la déduction pour placements dans d’autres sociétés.
Si ce montant est inférieur à 15 M$, il n'a pas d'impact sur la limite de dépenses.</t>
        </r>
      </text>
    </comment>
    <comment ref="I36" authorId="1" shapeId="0" xr:uid="{C245AEE2-03ED-442D-8C01-AB610F08D764}">
      <text>
        <r>
          <rPr>
            <sz val="9"/>
            <color indexed="81"/>
            <rFont val="Tahoma"/>
            <family val="2"/>
          </rPr>
          <t>Montants selon les états financiers. L'utilisation de cette méthode est un choix. 
Ce choix est avantageux si le montant des dépenses admissibles au crédit RSDE est supérieur à la limite de dépenses admissibles au taux bonifié et que le revenus annuels moyens des trois exercices précédents est inférieur au MCI
Voir ligne 399 de l'annexe 31 de la déclaration de revenus fédérale</t>
        </r>
      </text>
    </comment>
    <comment ref="I41" authorId="1" shapeId="0" xr:uid="{CE6BC898-3473-4EAD-8AC3-68D7FEEBF73C}">
      <text>
        <r>
          <rPr>
            <sz val="9"/>
            <color indexed="81"/>
            <rFont val="Tahoma"/>
            <family val="2"/>
          </rPr>
          <t xml:space="preserve">Ce montant est utile pour calculé la portion de 40% remboursable des crédit RSDE non-remboursable. 
Une société obtient des crédits RSDE non-remboursables lorsque la limite de dépenses admissibles est dépassée ou lorsque celle-ci à des dépenses en capital admissibles au RSDE
</t>
        </r>
      </text>
    </comment>
    <comment ref="D47" authorId="1" shapeId="0" xr:uid="{BF58F580-71F2-4386-8196-7FF7F7407334}">
      <text>
        <r>
          <rPr>
            <b/>
            <sz val="9"/>
            <color indexed="81"/>
            <rFont val="Tahoma"/>
            <family val="2"/>
          </rPr>
          <t>Société publique sous contrôle canadien</t>
        </r>
      </text>
    </comment>
    <comment ref="I48" authorId="1" shapeId="0" xr:uid="{831C9E7A-300C-4A74-A720-3286EB7E43E2}">
      <text>
        <r>
          <rPr>
            <sz val="9"/>
            <color indexed="81"/>
            <rFont val="Tahoma"/>
            <family val="2"/>
          </rPr>
          <t>Montants selon les états financiers. 
Voir ligne 399 de l'annexe 31 de la déclaration de revenus fédérale</t>
        </r>
      </text>
    </comment>
    <comment ref="I53" authorId="1" shapeId="0" xr:uid="{90C4ED84-01E2-4EE9-A894-16086EC883A7}">
      <text>
        <r>
          <rPr>
            <b/>
            <sz val="9"/>
            <color indexed="81"/>
            <rFont val="Tahoma"/>
            <family val="2"/>
          </rPr>
          <t>Impôt à payer :</t>
        </r>
        <r>
          <rPr>
            <sz val="9"/>
            <color indexed="81"/>
            <rFont val="Tahoma"/>
            <family val="2"/>
          </rPr>
          <t xml:space="preserve">
Ligne 770 de la déclaration de revenus des sociétés T2</t>
        </r>
      </text>
    </comment>
    <comment ref="I54" authorId="1" shapeId="0" xr:uid="{C8D4D531-0DFE-4106-ADFA-906943A80CE6}">
      <text>
        <r>
          <rPr>
            <b/>
            <sz val="9"/>
            <color indexed="81"/>
            <rFont val="Tahoma"/>
            <family val="2"/>
          </rPr>
          <t>Impôt à payer :</t>
        </r>
        <r>
          <rPr>
            <sz val="9"/>
            <color indexed="81"/>
            <rFont val="Tahoma"/>
            <family val="2"/>
          </rPr>
          <t xml:space="preserve">
Ligne 840 de la déclaration de revenus des sociétés T2</t>
        </r>
      </text>
    </comment>
    <comment ref="I55" authorId="1" shapeId="0" xr:uid="{AC12F127-9569-44A2-95E7-D8BC1966C7DC}">
      <text>
        <r>
          <rPr>
            <b/>
            <sz val="9"/>
            <color indexed="81"/>
            <rFont val="Tahoma"/>
            <family val="2"/>
          </rPr>
          <t>Impôt à payer :</t>
        </r>
        <r>
          <rPr>
            <sz val="9"/>
            <color indexed="81"/>
            <rFont val="Tahoma"/>
            <family val="2"/>
          </rPr>
          <t xml:space="preserve">
Ligne 438 de la déclaration de revenus des sociétés CO-17 </t>
        </r>
      </text>
    </comment>
    <comment ref="I56" authorId="1" shapeId="0" xr:uid="{9AA7450F-DF73-42F4-8181-83CC06D18ADD}">
      <text>
        <r>
          <rPr>
            <b/>
            <sz val="9"/>
            <color indexed="81"/>
            <rFont val="Tahoma"/>
            <family val="2"/>
          </rPr>
          <t>Impôt à payer :</t>
        </r>
        <r>
          <rPr>
            <sz val="9"/>
            <color indexed="81"/>
            <rFont val="Tahoma"/>
            <family val="2"/>
          </rPr>
          <t xml:space="preserve">
Ligne 440 de la déclaration de revenus des sociétés CO-17 </t>
        </r>
      </text>
    </comment>
    <comment ref="D64" authorId="0" shapeId="0" xr:uid="{66BF5126-FF14-40DD-9211-2C37A66F2018}">
      <text>
        <r>
          <rPr>
            <b/>
            <sz val="12"/>
            <color theme="1"/>
            <rFont val="Aptos Narrow"/>
            <family val="2"/>
            <scheme val="minor"/>
          </rPr>
          <t>Employés déterminés</t>
        </r>
        <r>
          <rPr>
            <sz val="12"/>
            <color theme="1"/>
            <rFont val="Aptos Narrow"/>
            <family val="2"/>
            <scheme val="minor"/>
          </rPr>
          <t xml:space="preserve"> : Un employé déterminé est un employé qui a un lien de dépendance avec l'employeur ou qui est un actionnaire déterminé de l'employeur. Un actionnaire déterminé est une personne qui, directement ou indirectement, à un moment donné de l'année, possède au moins 10 % des actions émises d'une catégorie donnée du capital-actions de la société ou de toute autre société qui est liée à celle-ci. Un employé déterminé pourrait aussi être une personne liée à un actionnaire déterminé, soit des particuliers unis par les liens du sang, du mariage, de l'union de fait ou de l'adoption (p. ex., une sœur, un frère, un conjoint, entre autres.).
Lien de dépendance : Un lien de dépendance désigne une situation où deux parties liées traitent ensemble et une des parties exerce un contrôle sur l’autre.
Salaire admissible : Le salaire de ces employés ne comprend pas les gratifications et la rémunération fondée sur les bénéfices. Inscrire le salaire brut excluant les bonis et les options d’achat d’actions. Le salaire admissible par année pour une personne donnée ne peut excéder cinq fois les gains admissibles au Régime de pensions du Canada (71 300 $ en 2025).</t>
        </r>
        <r>
          <rPr>
            <sz val="11"/>
            <color theme="1"/>
            <rFont val="Aptos Narrow"/>
            <family val="2"/>
            <scheme val="minor"/>
          </rPr>
          <t xml:space="preserve">
</t>
        </r>
      </text>
    </comment>
    <comment ref="D65" authorId="0" shapeId="0" xr:uid="{FA8AB8B3-2211-4F14-9739-AE71C1BCCBE3}">
      <text>
        <r>
          <rPr>
            <sz val="12"/>
            <color theme="1"/>
            <rFont val="Aptos Narrow"/>
            <family val="2"/>
            <scheme val="minor"/>
          </rPr>
          <t xml:space="preserve">Matériaux consommés : Les matériaux sont consommés lorsqu’ils ont été détruits ou pratiquement rendus sans valeur (inférieurs à 10 % de valeur) par suite des activités de RS&amp;DE.
Matériaux transformés : Les matériaux qui ont été incorporés dans un autre matériel ou produit en raison de la RS&amp;DE et ayant une valeur. </t>
        </r>
        <r>
          <rPr>
            <sz val="11"/>
            <color theme="1"/>
            <rFont val="Aptos Narrow"/>
            <family val="2"/>
            <scheme val="minor"/>
          </rPr>
          <t xml:space="preserve">
</t>
        </r>
      </text>
    </comment>
    <comment ref="D66" authorId="0" shapeId="0" xr:uid="{193D2F91-FFB9-416E-8C56-2DFCFE71DE57}">
      <text>
        <r>
          <rPr>
            <sz val="11"/>
            <color theme="1"/>
            <rFont val="Aptos Narrow"/>
            <family val="2"/>
            <scheme val="minor"/>
          </rPr>
          <t xml:space="preserve">Inscrire le montant que vous avez payé ou qui devait être payé à des entrepreneurs avec qui vous traitez sans lien de dépendance et qui ont exécuté des travaux de RS&amp;DE au Canada pour votre compte.
Sans lien de dépendance : Se rapporte à une situation où les deux parties qui traitent entre elles ne sont pas liées et n’exercent aucun contrôle l’une sur l’autre. La question de savoir si deux parties qui ne sont pas liées entre elles n’ont aucun lien de dépendance est une question de fait.
 (Voir bulle ci-dessous pour la définition de lien de dépendance.)
</t>
        </r>
      </text>
    </comment>
    <comment ref="D67" authorId="0" shapeId="0" xr:uid="{BE0D3BE0-952D-4081-8031-C1F179508705}">
      <text>
        <r>
          <rPr>
            <sz val="11"/>
            <color theme="1"/>
            <rFont val="Aptos Narrow"/>
            <family val="2"/>
            <scheme val="minor"/>
          </rPr>
          <t xml:space="preserve">Entrez le montant de dépenses RSDE qui vous est transféré par une société avec qui l'entreprise a un lien de dépenses. Ces dépenses inclus les salaires, montant de remplacement, matériaux et sous-traitants.
Lien de dépendance :  Des personnes liées sont réputées avoir entre elles un lien de dépendance. Un lien de dépendance inclut, entre autres, les situations suivantes : 1) une personne (ou un groupe de personnes liées) qui contrôlent la société; 2) 2 sociétés contrôlées par la même personne (ou le même groupe de personnes); 3) toute société faisant partie d'un même groupe de sociétés (par exemple, filiale et société soeur);  4) des particuliers unis par les liens du sang, du mariage, de l'union de fait ou de l'adoption.
</t>
        </r>
      </text>
    </comment>
    <comment ref="D68" authorId="0" shapeId="0" xr:uid="{B5B25911-D469-4E5C-BC9D-76AAD01A6584}">
      <text>
        <r>
          <rPr>
            <sz val="11"/>
            <color theme="1"/>
            <rFont val="Aptos Narrow"/>
            <family val="2"/>
            <scheme val="minor"/>
          </rPr>
          <t xml:space="preserve">Coûts de location du matériel utilisé en totalité, ou presque, pour la RS&amp;DE (90 % du temps ou plus) : Inscrire tous les coûts engagés après le 15 décembre 2024 pour la location du matériel qui a été utilisé en totalité, ou presque, dans le cadre d’activités de RS&amp;DE au Canada. 
Coûts de location du matériel utilisé principalement pour la RS&amp;DE (50 % du temps ou plus, mais moins de 90 %) : Si vous utilisez la méthode de remplacement, inscrivez la moitié des coûts engagés après le 15 décembre 2024 pour la location du matériel (autres que le mobilier ou le matériel de bureau de nature générale) qui a été utilisé principalement pour la RS&amp;DE. Si vous utilisez la méthode traditionnelle, inscrivez le montant réel utilisé pour la RS&amp;DE.
Voir les commentaires relatifs aux frais généraux pour l’explication de la méthode traditionnelle et de la méthode de remplacement.
</t>
        </r>
      </text>
    </comment>
    <comment ref="D69" authorId="0" shapeId="0" xr:uid="{224AED1E-DC5D-4EF0-A952-FC2026DEB836}">
      <text>
        <r>
          <rPr>
            <b/>
            <sz val="11"/>
            <color theme="1"/>
            <rFont val="Aptos Narrow"/>
            <family val="2"/>
            <scheme val="minor"/>
          </rPr>
          <t xml:space="preserve">Méthode traditionnelle </t>
        </r>
        <r>
          <rPr>
            <sz val="11"/>
            <color theme="1"/>
            <rFont val="Aptos Narrow"/>
            <family val="2"/>
            <scheme val="minor"/>
          </rPr>
          <t xml:space="preserve">:
Si vous utilisez la méthode traditionnelle, inscrivez le montant des autres dépenses engagées dans le cadre d’activités de RS&amp;DE au Canada. Les autres dépenses doivent être directement liées à des activités de RS&amp;DE et n’auraient pas été engagées si de telles activités n’avaient pas été exercées. De même, les autres dépenses doivent être directement liées à la fourniture de locaux, d’installations ou de matériel servant à des activités de RS&amp;DE exercées au Canada. Ces dépenses n’auraient pas été engagées si de telles activités n’avaient pas été exercées.
</t>
        </r>
        <r>
          <rPr>
            <b/>
            <sz val="11"/>
            <color theme="1"/>
            <rFont val="Aptos Narrow"/>
            <family val="2"/>
            <scheme val="minor"/>
          </rPr>
          <t>Méthode de remplacement :</t>
        </r>
        <r>
          <rPr>
            <sz val="11"/>
            <color theme="1"/>
            <rFont val="Aptos Narrow"/>
            <family val="2"/>
            <scheme val="minor"/>
          </rPr>
          <t xml:space="preserve">
L’ARC offre aussi une méthode de remplacement aux entreprises ayant des activités de RS&amp;DE; les frais généraux peuvent alors être calculés selon un pourcentage de 55 % des salaires versés aux employés qui participent directement aux activités de RS&amp;DE. Ce calcul se fait automatiquement dans ce formulaire.
</t>
        </r>
      </text>
    </comment>
    <comment ref="D70" authorId="0" shapeId="0" xr:uid="{B35C7A38-EB08-444B-83E8-E7F3DCBF151F}">
      <text>
        <r>
          <rPr>
            <sz val="11"/>
            <color theme="1"/>
            <rFont val="Aptos Narrow"/>
            <family val="2"/>
            <scheme val="minor"/>
          </rPr>
          <t xml:space="preserve">Les paiements à des tiers correspondent aux montants payés pour des activités de RS&amp;DE exécutées au Canada non entreprises directement par vous ou pour votre compte. Les paiements à des tiers pour des travaux de RS&amp;DE doivent être en lien avec votre entreprise, c’est-à-dire que les résultats des activités de RS&amp;DE ont une application directe et bénéfique pour l’entreprise. Les paiements faits à une association, à une université, à un collège, à un institut de recherche ou à un établissement semblable agréés sont considérés comme des paiements à des tiers. Dans certains cas, un paiement à une société canadienne qui réside au Canada pourrait également être considéré comme un paiement à un tiers. 
</t>
        </r>
      </text>
    </comment>
    <comment ref="D74" authorId="0" shapeId="0" xr:uid="{E09133ED-99BA-4768-B3FB-6400A12BFEDD}">
      <text>
        <r>
          <rPr>
            <sz val="11"/>
            <color theme="1"/>
            <rFont val="Aptos Narrow"/>
            <family val="2"/>
            <scheme val="minor"/>
          </rPr>
          <t xml:space="preserve">Crédits d'impôt provenant de l'Ontario, de la Colombie-Britannique et de l'Alberta s'il y lieu ainsi que toutes autres aides gouvernementales provinciales.
</t>
        </r>
      </text>
    </comment>
    <comment ref="D75" authorId="0" shapeId="0" xr:uid="{64377693-6C84-47FF-AE8F-D2F6E706FD94}">
      <text>
        <r>
          <rPr>
            <sz val="11"/>
            <color theme="1"/>
            <rFont val="Aptos Narrow"/>
            <family val="2"/>
            <scheme val="minor"/>
          </rPr>
          <t>Une aide gouvernementale est une aide reçue d’un gouvernement, d’une municipalité ou d’une autre administration sous forme de prime, de subvention, de prêt à remboursement conditionnel à l’égard des dépenses RS&amp;DE.
Une aide non gouvernementale désigne essentiellement un montant reçu à titre de paiement incitatif, de remboursement, de contribution, d’indemnité ou à titre d’aide se rapportant aux dépenses RS&amp;DE.</t>
        </r>
      </text>
    </comment>
    <comment ref="D77" authorId="0" shapeId="0" xr:uid="{ACF454C2-98AA-4A4B-AB00-AB46EB3F5F80}">
      <text>
        <r>
          <rPr>
            <sz val="11"/>
            <color theme="1"/>
            <rFont val="Aptos Narrow"/>
            <family val="2"/>
            <scheme val="minor"/>
          </rPr>
          <t>Inscrire la portion relative aux bonis et avantages imposables des employés non déterminés RS&amp;DE.
Par exemple, si un employé participe à des activités directement liées à la RS&amp;DE à 25 %, alors le montant de la bonification et des avantages imposables doit être multiplié par le même pourcentage. Ce calcul doit être fait pour tous les employés non déterminés.</t>
        </r>
      </text>
    </comment>
    <comment ref="D80" authorId="0" shapeId="0" xr:uid="{8699A060-6837-40DA-9C6E-1CFF8E2E4DF8}">
      <text>
        <r>
          <rPr>
            <b/>
            <sz val="11"/>
            <color theme="1"/>
            <rFont val="Aptos Narrow"/>
            <family val="2"/>
            <scheme val="minor"/>
          </rPr>
          <t>Employés déterminés</t>
        </r>
        <r>
          <rPr>
            <sz val="11"/>
            <color theme="1"/>
            <rFont val="Aptos Narrow"/>
            <family val="2"/>
            <scheme val="minor"/>
          </rPr>
          <t xml:space="preserve"> : Un employé déterminé est un employé qui a un lien de dépendance avec l'employeur ou qui est un actionnaire déterminé de l'employeur. Un actionnaire déterminé est une personne qui, directement ou indirectement, à un moment donné de l'année, possède au moins 10 % des actions émises d'une catégorie donnée du capital-actions de la société ou de toute autre société qui est liée à celle-ci. Un employé déterminé pourrait aussi être une personne liée à un actionnaire déterminé, soit des particuliers unis par les liens du sang, du mariage, de l'union de fait ou de l'adoption (p. ex., une sœur, un frère, un conjoint, entre autres.).
Lien de dépendance : Un lien de dépendance désigne une situation où deux parties liées traitent ensemble et une des parties exerce un contrôle sur l’autre.
Salaire admissible : Le salaire de ces employés ne comprend pas les gratifications et la rémunération fondée sur les bénéfices. Inscrire le salaire brut excluant les bonis et les options d’achat d’actions. Le salaire admissible par année pour une personne donnée ne peut excéder cinq fois les gains admissibles au Régime de pensions du Canada (71 300 $ en 2025).
</t>
        </r>
      </text>
    </comment>
    <comment ref="D89" authorId="0" shapeId="0" xr:uid="{394C6BFD-946D-4754-848B-0DFDEBDFAE82}">
      <text>
        <r>
          <rPr>
            <sz val="11"/>
            <color theme="1"/>
            <rFont val="Aptos Narrow"/>
            <family val="2"/>
            <scheme val="minor"/>
          </rPr>
          <t xml:space="preserve">Inscrire le montant des dépenses en capital de RS&amp;DE engagées et mises en service après le 15 décembre 2024
Une dépense en capital de RS&amp;DE est une dépense que vous avez engagée pour acquérir un bien amortissable neuf pour lequel vous prévoyiez :
- utiliser le bien pendant la totalité, ou presque, (90%) de son temps d’exploitation au cours de sa vie utile prévue dans le cadre d’activités de RS&amp;DE exercées au Canada; ou
- consommer sa valeur en totalité, ou presque, (90%) dans le cadre d’activités de RS&amp;DE exercées au Canada.
</t>
        </r>
      </text>
    </comment>
    <comment ref="D90" authorId="1" shapeId="0" xr:uid="{0948ED7B-60B4-4D07-BD64-B76386F166E9}">
      <text>
        <r>
          <rPr>
            <sz val="9"/>
            <color indexed="81"/>
            <rFont val="Tahoma"/>
            <family val="2"/>
          </rPr>
          <t>Le matériel à vocations multiples (MVM) est une dépense relative à un bien amortissable neuf qui ne remplit pas le critère d’utilisation « en totalité, ou presque » pour la RS&amp;DE, mais qui remplit celui d’être utilisé principalement pour ces activités. 
Voir la "Politique sur le matériel à vocations multiples pour la RS&amp;DE" du site de l'ARC</t>
        </r>
      </text>
    </comment>
    <comment ref="D94" authorId="0" shapeId="0" xr:uid="{E583E10F-559A-4B0F-8A5D-AAB0DD08134C}">
      <text>
        <r>
          <rPr>
            <sz val="11"/>
            <color theme="1"/>
            <rFont val="Aptos Narrow"/>
            <family val="2"/>
            <scheme val="minor"/>
          </rPr>
          <t xml:space="preserve">Crédits d'impôt provenant de l'Ontario, de la Colombie-Britannique et de l'Alberta s'il y lieu ainsi que toutes autres aides gouvernementales provinciales.
</t>
        </r>
      </text>
    </comment>
    <comment ref="D95" authorId="0" shapeId="0" xr:uid="{99382E95-9591-4323-AC13-28BCFA8840A1}">
      <text>
        <r>
          <rPr>
            <sz val="11"/>
            <color theme="1"/>
            <rFont val="Aptos Narrow"/>
            <family val="2"/>
            <scheme val="minor"/>
          </rPr>
          <t>Une aide gouvernementale est une aide reçue d’un gouvernement, d’une municipalité ou d’une autre administration sous forme de prime, de subvention, de prêt à remboursement conditionnel à l’égard des dépenses RS&amp;DE.
Une aide non gouvernementale désigne essentiellement un montant reçu à titre de paiement incitatif, de remboursement, de contribution, d’indemnité ou à titre d’aide se rapportant aux dépenses RS&amp;DE.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Victoria Stefanov</author>
    <author>Marie-Pierre Rajotte</author>
  </authors>
  <commentList>
    <comment ref="F10" authorId="0" shapeId="0" xr:uid="{B2240520-EC5C-40EE-9A80-8618BE26D650}">
      <text>
        <r>
          <rPr>
            <sz val="11"/>
            <color theme="1"/>
            <rFont val="Aptos Narrow"/>
            <family val="2"/>
            <scheme val="minor"/>
          </rPr>
          <t xml:space="preserve">Ces dates correspondent à l’exercice financier pour lequel les crédits d’impôt remboursables font l’objet d’un financement garanti par Investissement Québec.
</t>
        </r>
      </text>
    </comment>
    <comment ref="B13" authorId="0" shapeId="0" xr:uid="{3FF51B2F-0A23-4DF8-BCF6-C49D734BAAB4}">
      <text>
        <r>
          <rPr>
            <sz val="11"/>
            <color theme="1"/>
            <rFont val="Aptos Narrow"/>
            <family val="2"/>
            <scheme val="minor"/>
          </rPr>
          <t>Provincial : 
Pour être admissible aux crédits d’impôt remboursables au Québec, la société doit réaliser son projet RS&amp;DE au Québec.   
Si cette société n’est pas sous contrôle canadien, aucune bonification du taux de base n’est possible.
Fédéral : 
Pour être admissible aux crédits d’impôt remboursables du Canada, la société doit être privée sous contrôle canadien.</t>
        </r>
      </text>
    </comment>
    <comment ref="D30" authorId="1" shapeId="0" xr:uid="{B3796966-A1B3-4F92-8212-FC1AD102DCCB}">
      <text>
        <r>
          <rPr>
            <sz val="9"/>
            <color indexed="81"/>
            <rFont val="Tahoma"/>
            <family val="2"/>
          </rPr>
          <t>Société privée sous contrôle canadien</t>
        </r>
      </text>
    </comment>
    <comment ref="D32" authorId="1" shapeId="0" xr:uid="{764D7456-7B6D-47DB-ABBD-DEF01CA39A18}">
      <text>
        <r>
          <rPr>
            <b/>
            <sz val="9"/>
            <color indexed="81"/>
            <rFont val="Tahoma"/>
            <family val="2"/>
          </rPr>
          <t>Montant du capital imposable utilisé au Canada</t>
        </r>
        <r>
          <rPr>
            <sz val="9"/>
            <color indexed="81"/>
            <rFont val="Tahoma"/>
            <family val="2"/>
          </rPr>
          <t xml:space="preserve">
</t>
        </r>
      </text>
    </comment>
    <comment ref="I32" authorId="1" shapeId="0" xr:uid="{A25714A2-D04D-4734-AFAF-B9D3260E0471}">
      <text>
        <r>
          <rPr>
            <sz val="9"/>
            <color indexed="81"/>
            <rFont val="Tahoma"/>
            <family val="2"/>
          </rPr>
          <t>Inscrire ici le capital imposable, réel ou estimé, de l’année précédant l’exercice financier à financer. 
On retrouve ce montant à la ligne 690 de l’annexe 33 de la déclaration de revenus des sociétés (T2) de l'exercice précédant.
Sommairement, il s'agit de la somme du capital-actions, du surplus d’apport, des bénéfices non répartis, des prêts et avances à la société moins le déficit s’il y a lieu et la déduction pour placements dans d’autres sociétés.
Si ce montant est inférieur à 15 M$, il n'a pas d'impact sur la limite de dépenses.</t>
        </r>
      </text>
    </comment>
    <comment ref="I36" authorId="1" shapeId="0" xr:uid="{CD947846-8590-43BC-80E2-AAF4D6E688EC}">
      <text>
        <r>
          <rPr>
            <sz val="9"/>
            <color indexed="81"/>
            <rFont val="Tahoma"/>
            <family val="2"/>
          </rPr>
          <t>Montants selon les états financiers. L'utilisation de cette méthode est un choix. 
Ce choix est avantageux si le montant des dépenses admissibles au crédit RSDE est supérieur à la limite de dépenses admissibles au taux bonifié et que le revenus annuels moyens des trois exercices précédents est inférieur au MCI
Voir ligne 399 de l'annexe 31 de la déclaration de revenus fédérale</t>
        </r>
      </text>
    </comment>
    <comment ref="I41" authorId="1" shapeId="0" xr:uid="{C7382FB1-02E0-4C20-A435-646623B899C0}">
      <text>
        <r>
          <rPr>
            <sz val="9"/>
            <color indexed="81"/>
            <rFont val="Tahoma"/>
            <family val="2"/>
          </rPr>
          <t xml:space="preserve">Ce montant est utile pour calculé la portion de 40% remboursable des crédit RSDE non-remboursable. 
Une société obtient des crédits RSDE non-remboursables lorsque la limite de dépenses admissibles est dépassée ou lorsque celle-ci à des dépenses en capital admissibles au RSDE
</t>
        </r>
      </text>
    </comment>
    <comment ref="D47" authorId="1" shapeId="0" xr:uid="{A988EF84-0DAE-440A-9E95-90125CA26317}">
      <text>
        <r>
          <rPr>
            <b/>
            <sz val="9"/>
            <color indexed="81"/>
            <rFont val="Tahoma"/>
            <family val="2"/>
          </rPr>
          <t>Société publique sous contrôle canadien</t>
        </r>
      </text>
    </comment>
    <comment ref="I48" authorId="1" shapeId="0" xr:uid="{857D6B1C-798C-45D9-9742-889F69529123}">
      <text>
        <r>
          <rPr>
            <sz val="9"/>
            <color indexed="81"/>
            <rFont val="Tahoma"/>
            <family val="2"/>
          </rPr>
          <t>Montants selon les états financiers. 
Voir ligne 399 de l'annexe 31 de la déclaration de revenus fédérale</t>
        </r>
      </text>
    </comment>
    <comment ref="I53" authorId="1" shapeId="0" xr:uid="{D92C1007-5768-40D5-8B50-A4D178DEDFFB}">
      <text>
        <r>
          <rPr>
            <b/>
            <sz val="9"/>
            <color indexed="81"/>
            <rFont val="Tahoma"/>
            <family val="2"/>
          </rPr>
          <t>Impôt à payer :</t>
        </r>
        <r>
          <rPr>
            <sz val="9"/>
            <color indexed="81"/>
            <rFont val="Tahoma"/>
            <family val="2"/>
          </rPr>
          <t xml:space="preserve">
Ligne 770 de la déclaration de revenus des sociétés T2</t>
        </r>
      </text>
    </comment>
    <comment ref="I54" authorId="1" shapeId="0" xr:uid="{5024DAE6-5C41-43C2-A1C4-1F3929B3ECF5}">
      <text>
        <r>
          <rPr>
            <b/>
            <sz val="9"/>
            <color indexed="81"/>
            <rFont val="Tahoma"/>
            <family val="2"/>
          </rPr>
          <t>Impôt à payer :</t>
        </r>
        <r>
          <rPr>
            <sz val="9"/>
            <color indexed="81"/>
            <rFont val="Tahoma"/>
            <family val="2"/>
          </rPr>
          <t xml:space="preserve">
Ligne 840 de la déclaration de revenus des sociétés T2</t>
        </r>
      </text>
    </comment>
    <comment ref="I55" authorId="1" shapeId="0" xr:uid="{52DEBAFD-6869-4637-9D46-582885AC11F1}">
      <text>
        <r>
          <rPr>
            <b/>
            <sz val="9"/>
            <color indexed="81"/>
            <rFont val="Tahoma"/>
            <family val="2"/>
          </rPr>
          <t>Impôt à payer :</t>
        </r>
        <r>
          <rPr>
            <sz val="9"/>
            <color indexed="81"/>
            <rFont val="Tahoma"/>
            <family val="2"/>
          </rPr>
          <t xml:space="preserve">
Ligne 438 de la déclaration de revenus des sociétés CO-17 </t>
        </r>
      </text>
    </comment>
    <comment ref="I56" authorId="1" shapeId="0" xr:uid="{6D21AD6F-EB74-4CC8-899D-8122D6F94011}">
      <text>
        <r>
          <rPr>
            <b/>
            <sz val="9"/>
            <color indexed="81"/>
            <rFont val="Tahoma"/>
            <family val="2"/>
          </rPr>
          <t>Impôt à payer :</t>
        </r>
        <r>
          <rPr>
            <sz val="9"/>
            <color indexed="81"/>
            <rFont val="Tahoma"/>
            <family val="2"/>
          </rPr>
          <t xml:space="preserve">
Ligne 440 de la déclaration de revenus des sociétés CO-17 </t>
        </r>
      </text>
    </comment>
    <comment ref="D64" authorId="0" shapeId="0" xr:uid="{C3A11921-91A8-4F1F-B95E-67DC94EFA67B}">
      <text>
        <r>
          <rPr>
            <b/>
            <sz val="12"/>
            <color theme="1"/>
            <rFont val="Aptos Narrow"/>
            <family val="2"/>
            <scheme val="minor"/>
          </rPr>
          <t>Employés déterminés</t>
        </r>
        <r>
          <rPr>
            <sz val="12"/>
            <color theme="1"/>
            <rFont val="Aptos Narrow"/>
            <family val="2"/>
            <scheme val="minor"/>
          </rPr>
          <t xml:space="preserve"> : Un employé déterminé est un employé qui a un lien de dépendance avec l'employeur ou qui est un actionnaire déterminé de l'employeur. Un actionnaire déterminé est une personne qui, directement ou indirectement, à un moment donné de l'année, possède au moins 10 % des actions émises d'une catégorie donnée du capital-actions de la société ou de toute autre société qui est liée à celle-ci. Un employé déterminé pourrait aussi être une personne liée à un actionnaire déterminé, soit des particuliers unis par les liens du sang, du mariage, de l'union de fait ou de l'adoption (p. ex., une sœur, un frère, un conjoint, entre autres.).
Lien de dépendance : Un lien de dépendance désigne une situation où deux parties liées traitent ensemble et une des parties exerce un contrôle sur l’autre.
Salaire admissible : Le salaire de ces employés ne comprend pas les gratifications et la rémunération fondée sur les bénéfices. Inscrire le salaire brut excluant les bonis et les options d’achat d’actions. Le salaire admissible par année pour une personne donnée ne peut excéder cinq fois les gains admissibles au Régime de pensions du Canada (71 300 $ en 2025).</t>
        </r>
        <r>
          <rPr>
            <sz val="11"/>
            <color theme="1"/>
            <rFont val="Aptos Narrow"/>
            <family val="2"/>
            <scheme val="minor"/>
          </rPr>
          <t xml:space="preserve">
</t>
        </r>
      </text>
    </comment>
    <comment ref="D65" authorId="0" shapeId="0" xr:uid="{4F45F159-96E5-4024-9838-53551F0DC2D7}">
      <text>
        <r>
          <rPr>
            <sz val="12"/>
            <color theme="1"/>
            <rFont val="Aptos Narrow"/>
            <family val="2"/>
            <scheme val="minor"/>
          </rPr>
          <t xml:space="preserve">Matériaux consommés : Les matériaux sont consommés lorsqu’ils ont été détruits ou pratiquement rendus sans valeur (inférieurs à 10 % de valeur) par suite des activités de RS&amp;DE.
Matériaux transformés : Les matériaux qui ont été incorporés dans un autre matériel ou produit en raison de la RS&amp;DE et ayant une valeur. </t>
        </r>
        <r>
          <rPr>
            <sz val="11"/>
            <color theme="1"/>
            <rFont val="Aptos Narrow"/>
            <family val="2"/>
            <scheme val="minor"/>
          </rPr>
          <t xml:space="preserve">
</t>
        </r>
      </text>
    </comment>
    <comment ref="D66" authorId="0" shapeId="0" xr:uid="{3E48CB4C-4A05-49E9-8C7E-48A5738EF5F5}">
      <text>
        <r>
          <rPr>
            <sz val="11"/>
            <color theme="1"/>
            <rFont val="Aptos Narrow"/>
            <family val="2"/>
            <scheme val="minor"/>
          </rPr>
          <t xml:space="preserve">Inscrire le montant que vous avez payé ou qui devait être payé à des entrepreneurs avec qui vous traitez sans lien de dépendance et qui ont exécuté des travaux de RS&amp;DE au Canada pour votre compte.
Sans lien de dépendance : Se rapporte à une situation où les deux parties qui traitent entre elles ne sont pas liées et n’exercent aucun contrôle l’une sur l’autre. La question de savoir si deux parties qui ne sont pas liées entre elles n’ont aucun lien de dépendance est une question de fait.
 (Voir bulle ci-dessous pour la définition de lien de dépendance.)
</t>
        </r>
      </text>
    </comment>
    <comment ref="D67" authorId="0" shapeId="0" xr:uid="{4DDCB59C-4271-4640-843A-ADDC248C5C69}">
      <text>
        <r>
          <rPr>
            <sz val="11"/>
            <color theme="1"/>
            <rFont val="Aptos Narrow"/>
            <family val="2"/>
            <scheme val="minor"/>
          </rPr>
          <t xml:space="preserve">Entrez le montant de dépenses RSDE qui vous est transféré par une société avec qui l'entreprise a un lien de dépenses. Ces dépenses inclus les salaires, montant de remplacement, matériaux et sous-traitants.
Lien de dépendance :  Des personnes liées sont réputées avoir entre elles un lien de dépendance. Un lien de dépendance inclut, entre autres, les situations suivantes : 1) une personne (ou un groupe de personnes liées) qui contrôlent la société; 2) 2 sociétés contrôlées par la même personne (ou le même groupe de personnes); 3) toute société faisant partie d'un même groupe de sociétés (par exemple, filiale et société soeur);  4) des particuliers unis par les liens du sang, du mariage, de l'union de fait ou de l'adoption.
</t>
        </r>
      </text>
    </comment>
    <comment ref="D68" authorId="0" shapeId="0" xr:uid="{D6C87BF7-C13F-4696-9EB0-6594F42F7E7C}">
      <text>
        <r>
          <rPr>
            <sz val="11"/>
            <color theme="1"/>
            <rFont val="Aptos Narrow"/>
            <family val="2"/>
            <scheme val="minor"/>
          </rPr>
          <t xml:space="preserve">Coûts de location du matériel utilisé en totalité, ou presque, pour la RS&amp;DE (90 % du temps ou plus) : Inscrire tous les coûts engagés après le 15 décembre 2024 pour la location du matériel qui a été utilisé en totalité, ou presque, dans le cadre d’activités de RS&amp;DE au Canada. 
Coûts de location du matériel utilisé principalement pour la RS&amp;DE (50 % du temps ou plus, mais moins de 90 %) : Si vous utilisez la méthode de remplacement, inscrivez la moitié des coûts engagés après le 15 décembre 2024 pour la location du matériel (autres que le mobilier ou le matériel de bureau de nature générale) qui a été utilisé principalement pour la RS&amp;DE. Si vous utilisez la méthode traditionnelle, inscrivez le montant réel utilisé pour la RS&amp;DE.
Voir les commentaires relatifs aux frais généraux pour l’explication de la méthode traditionnelle et de la méthode de remplacement.
</t>
        </r>
      </text>
    </comment>
    <comment ref="D69" authorId="0" shapeId="0" xr:uid="{DC3A0EBE-09CC-4D52-AD7D-D46642961307}">
      <text>
        <r>
          <rPr>
            <b/>
            <sz val="11"/>
            <color theme="1"/>
            <rFont val="Aptos Narrow"/>
            <family val="2"/>
            <scheme val="minor"/>
          </rPr>
          <t xml:space="preserve">Méthode traditionnelle </t>
        </r>
        <r>
          <rPr>
            <sz val="11"/>
            <color theme="1"/>
            <rFont val="Aptos Narrow"/>
            <family val="2"/>
            <scheme val="minor"/>
          </rPr>
          <t xml:space="preserve">:
Si vous utilisez la méthode traditionnelle, inscrivez le montant des autres dépenses engagées dans le cadre d’activités de RS&amp;DE au Canada. Les autres dépenses doivent être directement liées à des activités de RS&amp;DE et n’auraient pas été engagées si de telles activités n’avaient pas été exercées. De même, les autres dépenses doivent être directement liées à la fourniture de locaux, d’installations ou de matériel servant à des activités de RS&amp;DE exercées au Canada. Ces dépenses n’auraient pas été engagées si de telles activités n’avaient pas été exercées.
</t>
        </r>
        <r>
          <rPr>
            <b/>
            <sz val="11"/>
            <color theme="1"/>
            <rFont val="Aptos Narrow"/>
            <family val="2"/>
            <scheme val="minor"/>
          </rPr>
          <t>Méthode de remplacement :</t>
        </r>
        <r>
          <rPr>
            <sz val="11"/>
            <color theme="1"/>
            <rFont val="Aptos Narrow"/>
            <family val="2"/>
            <scheme val="minor"/>
          </rPr>
          <t xml:space="preserve">
L’ARC offre aussi une méthode de remplacement aux entreprises ayant des activités de RS&amp;DE; les frais généraux peuvent alors être calculés selon un pourcentage de 55 % des salaires versés aux employés qui participent directement aux activités de RS&amp;DE. Ce calcul se fait automatiquement dans ce formulaire.
</t>
        </r>
      </text>
    </comment>
    <comment ref="D70" authorId="0" shapeId="0" xr:uid="{77548376-AD75-4106-9E0E-15ABDAF92DFC}">
      <text>
        <r>
          <rPr>
            <sz val="11"/>
            <color theme="1"/>
            <rFont val="Aptos Narrow"/>
            <family val="2"/>
            <scheme val="minor"/>
          </rPr>
          <t xml:space="preserve">Les paiements à des tiers correspondent aux montants payés pour des activités de RS&amp;DE exécutées au Canada non entreprises directement par vous ou pour votre compte. Les paiements à des tiers pour des travaux de RS&amp;DE doivent être en lien avec votre entreprise, c’est-à-dire que les résultats des activités de RS&amp;DE ont une application directe et bénéfique pour l’entreprise. Les paiements faits à une association, à une université, à un collège, à un institut de recherche ou à un établissement semblable agréés sont considérés comme des paiements à des tiers. Dans certains cas, un paiement à une société canadienne qui réside au Canada pourrait également être considéré comme un paiement à un tiers. 
</t>
        </r>
      </text>
    </comment>
    <comment ref="D74" authorId="0" shapeId="0" xr:uid="{3FA7D665-0E6D-45A8-8A5B-9A297DB1F01B}">
      <text>
        <r>
          <rPr>
            <sz val="11"/>
            <color theme="1"/>
            <rFont val="Aptos Narrow"/>
            <family val="2"/>
            <scheme val="minor"/>
          </rPr>
          <t xml:space="preserve">Crédits d'impôt provenant de l'Ontario, de la Colombie-Britannique et de l'Alberta s'il y lieu ainsi que toutes autres aides gouvernementales provinciales.
</t>
        </r>
      </text>
    </comment>
    <comment ref="D75" authorId="0" shapeId="0" xr:uid="{F88C119D-2835-462A-8051-0C01C1CF36EA}">
      <text>
        <r>
          <rPr>
            <sz val="11"/>
            <color theme="1"/>
            <rFont val="Aptos Narrow"/>
            <family val="2"/>
            <scheme val="minor"/>
          </rPr>
          <t>Une aide gouvernementale est une aide reçue d’un gouvernement, d’une municipalité ou d’une autre administration sous forme de prime, de subvention, de prêt à remboursement conditionnel à l’égard des dépenses RS&amp;DE.
Une aide non gouvernementale désigne essentiellement un montant reçu à titre de paiement incitatif, de remboursement, de contribution, d’indemnité ou à titre d’aide se rapportant aux dépenses RS&amp;DE.</t>
        </r>
      </text>
    </comment>
    <comment ref="D77" authorId="0" shapeId="0" xr:uid="{0F7CBD5A-CF92-4B59-9742-28F34BDAAC0D}">
      <text>
        <r>
          <rPr>
            <sz val="11"/>
            <color theme="1"/>
            <rFont val="Aptos Narrow"/>
            <family val="2"/>
            <scheme val="minor"/>
          </rPr>
          <t>Inscrire la portion relative aux bonis et avantages imposables des employés non déterminés RS&amp;DE.
Par exemple, si un employé participe à des activités directement liées à la RS&amp;DE à 25 %, alors le montant de la bonification et des avantages imposables doit être multiplié par le même pourcentage. Ce calcul doit être fait pour tous les employés non déterminés.</t>
        </r>
      </text>
    </comment>
    <comment ref="D80" authorId="0" shapeId="0" xr:uid="{A1EC9224-BDE3-45F6-8E95-17A264ECC00D}">
      <text>
        <r>
          <rPr>
            <b/>
            <sz val="11"/>
            <color theme="1"/>
            <rFont val="Aptos Narrow"/>
            <family val="2"/>
            <scheme val="minor"/>
          </rPr>
          <t>Employés déterminés</t>
        </r>
        <r>
          <rPr>
            <sz val="11"/>
            <color theme="1"/>
            <rFont val="Aptos Narrow"/>
            <family val="2"/>
            <scheme val="minor"/>
          </rPr>
          <t xml:space="preserve"> : Un employé déterminé est un employé qui a un lien de dépendance avec l'employeur ou qui est un actionnaire déterminé de l'employeur. Un actionnaire déterminé est une personne qui, directement ou indirectement, à un moment donné de l'année, possède au moins 10 % des actions émises d'une catégorie donnée du capital-actions de la société ou de toute autre société qui est liée à celle-ci. Un employé déterminé pourrait aussi être une personne liée à un actionnaire déterminé, soit des particuliers unis par les liens du sang, du mariage, de l'union de fait ou de l'adoption (p. ex., une sœur, un frère, un conjoint, entre autres.).
Lien de dépendance : Un lien de dépendance désigne une situation où deux parties liées traitent ensemble et une des parties exerce un contrôle sur l’autre.
Salaire admissible : Le salaire de ces employés ne comprend pas les gratifications et la rémunération fondée sur les bénéfices. Inscrire le salaire brut excluant les bonis et les options d’achat d’actions. Le salaire admissible par année pour une personne donnée ne peut excéder cinq fois les gains admissibles au Régime de pensions du Canada (71 300 $ en 2025).
</t>
        </r>
      </text>
    </comment>
    <comment ref="D89" authorId="0" shapeId="0" xr:uid="{8A6A0EAA-7CFA-4E95-874C-F8DF31BE9AD6}">
      <text>
        <r>
          <rPr>
            <sz val="11"/>
            <color theme="1"/>
            <rFont val="Aptos Narrow"/>
            <family val="2"/>
            <scheme val="minor"/>
          </rPr>
          <t xml:space="preserve">Inscrire le montant des dépenses en capital de RS&amp;DE engagées et mises en service après le 15 décembre 2024
Une dépense en capital de RS&amp;DE est une dépense que vous avez engagée pour acquérir un bien amortissable neuf pour lequel vous prévoyiez :
- utiliser le bien pendant la totalité, ou presque, (90%) de son temps d’exploitation au cours de sa vie utile prévue dans le cadre d’activités de RS&amp;DE exercées au Canada; ou
- consommer sa valeur en totalité, ou presque, (90%) dans le cadre d’activités de RS&amp;DE exercées au Canada.
</t>
        </r>
      </text>
    </comment>
    <comment ref="D90" authorId="1" shapeId="0" xr:uid="{81890CBF-FE36-45B1-8E38-9BFF847C917F}">
      <text>
        <r>
          <rPr>
            <sz val="9"/>
            <color indexed="81"/>
            <rFont val="Tahoma"/>
            <family val="2"/>
          </rPr>
          <t>Le matériel à vocations multiples (MVM) est une dépense relative à un bien amortissable neuf qui ne remplit pas le critère d’utilisation « en totalité, ou presque » pour la RS&amp;DE, mais qui remplit celui d’être utilisé principalement pour ces activités. 
Voir la "Politique sur le matériel à vocations multiples pour la RS&amp;DE" du site de l'ARC</t>
        </r>
      </text>
    </comment>
    <comment ref="D94" authorId="0" shapeId="0" xr:uid="{5C55BAE2-3814-4B2E-9974-7EA98F34F923}">
      <text>
        <r>
          <rPr>
            <sz val="11"/>
            <color theme="1"/>
            <rFont val="Aptos Narrow"/>
            <family val="2"/>
            <scheme val="minor"/>
          </rPr>
          <t xml:space="preserve">Crédits d'impôt provenant de l'Ontario, de la Colombie-Britannique et de l'Alberta s'il y lieu ainsi que toutes autres aides gouvernementales provinciales.
</t>
        </r>
      </text>
    </comment>
    <comment ref="D95" authorId="0" shapeId="0" xr:uid="{A0F84701-8E36-40F1-88D1-82300454F494}">
      <text>
        <r>
          <rPr>
            <sz val="11"/>
            <color theme="1"/>
            <rFont val="Aptos Narrow"/>
            <family val="2"/>
            <scheme val="minor"/>
          </rPr>
          <t>Une aide gouvernementale est une aide reçue d’un gouvernement, d’une municipalité ou d’une autre administration sous forme de prime, de subvention, de prêt à remboursement conditionnel à l’égard des dépenses RS&amp;DE.
Une aide non gouvernementale désigne essentiellement un montant reçu à titre de paiement incitatif, de remboursement, de contribution, d’indemnité ou à titre d’aide se rapportant aux dépenses RS&amp;DE.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Marie-Pierre Rajotte</author>
  </authors>
  <commentList>
    <comment ref="I94" authorId="0" shapeId="0" xr:uid="{6D4082C1-3508-407C-9993-D1364638E79E}">
      <text>
        <r>
          <rPr>
            <sz val="9"/>
            <color indexed="81"/>
            <rFont val="Tahoma"/>
            <family val="2"/>
          </rPr>
          <t>Salaires R-D moins aides financières</t>
        </r>
      </text>
    </comment>
    <comment ref="M94" authorId="0" shapeId="0" xr:uid="{85F32749-7F26-4BF3-94FC-870A9CA2CCAA}">
      <text>
        <r>
          <rPr>
            <sz val="9"/>
            <color indexed="81"/>
            <rFont val="Tahoma"/>
            <family val="2"/>
          </rPr>
          <t>Salaires R-D moins aides financières</t>
        </r>
      </text>
    </comment>
    <comment ref="I122" authorId="0" shapeId="0" xr:uid="{EEDC00FB-2E4F-4A7A-AF06-38CA439A231F}">
      <text>
        <r>
          <rPr>
            <sz val="9"/>
            <color indexed="81"/>
            <rFont val="Tahoma"/>
            <family val="2"/>
          </rPr>
          <t xml:space="preserve">Au prorata du nb de jours dans l'exercice financier
</t>
        </r>
      </text>
    </comment>
    <comment ref="M122" authorId="0" shapeId="0" xr:uid="{A2F85FA4-DBA9-4147-8082-BA782498E11B}">
      <text>
        <r>
          <rPr>
            <sz val="9"/>
            <color indexed="81"/>
            <rFont val="Tahoma"/>
            <family val="2"/>
          </rPr>
          <t xml:space="preserve">Au prorata du nb de jours dans l'exercice financier
</t>
        </r>
      </text>
    </comment>
    <comment ref="I133" authorId="0" shapeId="0" xr:uid="{AB2ABD02-B70B-4715-8037-930C244ED2EC}">
      <text>
        <r>
          <rPr>
            <b/>
            <sz val="9"/>
            <color indexed="81"/>
            <rFont val="Tahoma"/>
            <family val="2"/>
          </rPr>
          <t>Au prorata du nb de jours durant l'exercice financier</t>
        </r>
      </text>
    </comment>
    <comment ref="M133" authorId="0" shapeId="0" xr:uid="{0267FC59-46C1-43B9-8278-5D1B9DA6FA09}">
      <text>
        <r>
          <rPr>
            <b/>
            <sz val="9"/>
            <color indexed="81"/>
            <rFont val="Tahoma"/>
            <family val="2"/>
          </rPr>
          <t>Au prorata du nb de jours durant l'exercice financier</t>
        </r>
      </text>
    </comment>
    <comment ref="A138" authorId="0" shapeId="0" xr:uid="{2F8EB775-0958-45FB-952D-5BCB45E2A73E}">
      <text>
        <r>
          <rPr>
            <sz val="9"/>
            <color indexed="81"/>
            <rFont val="Tahoma"/>
            <family val="2"/>
          </rPr>
          <t xml:space="preserve">Calcul fait au prorata du total. A un impact sur le montant remboursable de crédit RSDE du fédéral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<sst xmlns="http://schemas.openxmlformats.org/spreadsheetml/2006/main" count="553" uniqueCount="367">
  <si>
    <t>Financement des crédits d’impôt remboursables à la RS&amp;DE</t>
  </si>
  <si>
    <t>DEMANDE DE GARANTIE / PRÊT</t>
  </si>
  <si>
    <t>Instructions</t>
  </si>
  <si>
    <r>
      <t xml:space="preserve">Veuillez remplir le présent formulaire « Demande de garantie / Prêt », qui comprend les onglets « Renseignements généraux – à compléter », « Année 1 – à compléter » et « Année 2 – à compléter » et le faire parvenir à Investissement Québec. Assurez-vous de répondre à toutes les questions et de fournir les renseignements fiscaux demandés. 
L’onglet  « Détail du calcul » vous permet de voir la façon dont les crédits d’impôt sont calculés à l’aide des renseignements soumis. Il ne nécessite aucune entrée de données. 
La demande de financement couvre une période maximale de deux ans : deux formulaires ont donc été prévus à cet effet. Dans le cas d'une demande portant sur deux ans, chaque année fera l'objet d'une intervention financière distincte. 
Les champs à remplir dans chaque onglet du formulaire électronique sont en jaune. Les lignes du formulaire font référence aux lignes de la déclaration de revenus des sociétés (T2 et CO-17). Les zones de calcul laissées en blanc sont automatisées.
Ces calculs sont fournis à titre indicatif seulement et n’engagent nullement Investissement Québec. Le montant minimal de l'intervention est de 50 000 $, qu'elle soit sous forme de prêt ou de garantie de prêt.
Des bulles d’information sont accessibles lorsque des précisions sont nécessaires. Un triangle rouge dans la cellule indique la présence d’une bulle d’information; il suffit d’en approcher le curseur pour l'afficher. 
</t>
    </r>
    <r>
      <rPr>
        <b/>
        <sz val="10"/>
        <color rgb="FF000000"/>
        <rFont val="Arial"/>
        <family val="2"/>
      </rPr>
      <t xml:space="preserve">
</t>
    </r>
  </si>
  <si>
    <t xml:space="preserve">Vous pouvez consulter le document T4088 – Guide pour le formulaire T661 Demande pour les dépenses de recherche scientifique et développement expérimental (RS&amp;DE) sur le site de l’Agence du revenu du Canada (l’« ARC ») pour vous aider à remplir le formulaire. </t>
  </si>
  <si>
    <r>
      <rPr>
        <b/>
        <sz val="10"/>
        <rFont val="Arial"/>
        <family val="2"/>
      </rPr>
      <t>Notes :</t>
    </r>
    <r>
      <rPr>
        <sz val="10"/>
        <rFont val="Arial"/>
        <family val="2"/>
      </rPr>
      <t xml:space="preserve">
Si vous prévoyez demander un crédit d'impôt relatif à l'économie du savoir ou relatif aux entreprises de la presse d'information écrite dans le cadre de votre projet, vous pouvez également compléter le formulaire « </t>
    </r>
    <r>
      <rPr>
        <b/>
        <sz val="10"/>
        <rFont val="Arial"/>
        <family val="2"/>
      </rPr>
      <t>Demande de garantie / Prêt - Financement des crédits d'impôt relatif à l'économie du savoir ou aux entreprises de la presse d'information écrite</t>
    </r>
    <r>
      <rPr>
        <sz val="10"/>
        <rFont val="Arial"/>
        <family val="2"/>
      </rPr>
      <t>».</t>
    </r>
  </si>
  <si>
    <t>Centres d'affaires d'Investissement Québec</t>
  </si>
  <si>
    <r>
      <t xml:space="preserve"> </t>
    </r>
    <r>
      <rPr>
        <sz val="10"/>
        <color indexed="8"/>
        <rFont val="Arial"/>
        <family val="2"/>
      </rPr>
      <t xml:space="preserve">                                                                          </t>
    </r>
  </si>
  <si>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</si>
  <si>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</si>
  <si>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</si>
  <si>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</si>
  <si>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</si>
  <si>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</si>
  <si>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</si>
  <si>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</si>
  <si>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</si>
  <si>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</si>
  <si>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</si>
  <si>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</si>
  <si>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</si>
  <si>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</si>
  <si>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</si>
  <si>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</si>
  <si>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</si>
  <si>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</si>
  <si>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</si>
  <si>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</si>
  <si>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Renseignements généraux</t>
  </si>
  <si>
    <t>1.0</t>
  </si>
  <si>
    <t>Est-ce que l’entreprise a pris connaissance de l’onglet « Instructions » ?</t>
  </si>
  <si>
    <t xml:space="preserve">1.1 </t>
  </si>
  <si>
    <t>IDENTIFICATION</t>
  </si>
  <si>
    <t>Raison sociale de l’entreprise requérante :</t>
  </si>
  <si>
    <t>NEQ (numéro d’entreprise du Québec) :</t>
  </si>
  <si>
    <t>Adresse du siège social :</t>
  </si>
  <si>
    <r>
      <t xml:space="preserve">Adresse du bureau principal </t>
    </r>
    <r>
      <rPr>
        <sz val="9"/>
        <rFont val="Arial"/>
        <family val="2"/>
      </rPr>
      <t/>
    </r>
  </si>
  <si>
    <t>(si différente de celle du</t>
  </si>
  <si>
    <t>siège social) :</t>
  </si>
  <si>
    <t>Personne avec qui Investissement Québec devra communiquer :</t>
  </si>
  <si>
    <t>Titre :</t>
  </si>
  <si>
    <t>Téléphone :</t>
  </si>
  <si>
    <t>Courriel :</t>
  </si>
  <si>
    <t>Adresse de la personne-ressource</t>
  </si>
  <si>
    <t>Oui</t>
  </si>
  <si>
    <t>(si différente de celle du siège social) :</t>
  </si>
  <si>
    <t>Non</t>
  </si>
  <si>
    <t>Nombre d’employés avant le projet :</t>
  </si>
  <si>
    <t xml:space="preserve"> après le projet :</t>
  </si>
  <si>
    <t xml:space="preserve">1.2 </t>
  </si>
  <si>
    <t>RENSEIGNEMENTS SUR L’ENTREPRISE</t>
  </si>
  <si>
    <t>Numéro de compte ou numéro d’entreprise</t>
  </si>
  <si>
    <t>auprès de l’Agence du revenu du Canada :</t>
  </si>
  <si>
    <t>(voir « Déclaration de revenus des sociétés », T2)</t>
  </si>
  <si>
    <t>Numéro d’identification auprès de</t>
  </si>
  <si>
    <t>Revenu Québec :</t>
  </si>
  <si>
    <t>(voir « Déclaration de revenus des sociétés », CO-17)</t>
  </si>
  <si>
    <t>Date d’incorporation :</t>
  </si>
  <si>
    <t>Date début des activités :</t>
  </si>
  <si>
    <t>(aaaa-mm-jj)</t>
  </si>
  <si>
    <r>
      <rPr>
        <sz val="9"/>
        <rFont val="Arial"/>
        <family val="2"/>
      </rPr>
      <t xml:space="preserve">(au sens de la </t>
    </r>
    <r>
      <rPr>
        <i/>
        <sz val="9"/>
        <rFont val="Arial"/>
        <family val="2"/>
      </rPr>
      <t>Loi de l’impôt sur le revenu</t>
    </r>
    <r>
      <rPr>
        <sz val="9"/>
        <rFont val="Arial"/>
        <family val="2"/>
      </rPr>
      <t xml:space="preserve"> du Canada et de la</t>
    </r>
    <r>
      <rPr>
        <i/>
        <sz val="9"/>
        <rFont val="Arial"/>
        <family val="2"/>
      </rPr>
      <t xml:space="preserve"> Loi sur les impôts</t>
    </r>
    <r>
      <rPr>
        <sz val="9"/>
        <rFont val="Arial"/>
        <family val="2"/>
      </rPr>
      <t xml:space="preserve"> du Québec)</t>
    </r>
  </si>
  <si>
    <r>
      <t xml:space="preserve">L’entreprise est-elle associée (au sens de la </t>
    </r>
    <r>
      <rPr>
        <i/>
        <sz val="10"/>
        <rFont val="Arial"/>
        <family val="2"/>
      </rPr>
      <t xml:space="preserve">Loi de l’impôt sur le revenu </t>
    </r>
    <r>
      <rPr>
        <sz val="10"/>
        <rFont val="Arial"/>
        <family val="2"/>
      </rPr>
      <t xml:space="preserve">du Canada et de la </t>
    </r>
    <r>
      <rPr>
        <i/>
        <sz val="10"/>
        <rFont val="Arial"/>
        <family val="2"/>
      </rPr>
      <t xml:space="preserve">Loi sur les impôts </t>
    </r>
    <r>
      <rPr>
        <sz val="10"/>
        <rFont val="Arial"/>
        <family val="2"/>
      </rPr>
      <t>du Québec) à d’autres entreprises?</t>
    </r>
  </si>
  <si>
    <r>
      <t>(</t>
    </r>
    <r>
      <rPr>
        <i/>
        <sz val="9"/>
        <rFont val="Arial"/>
        <family val="2"/>
      </rPr>
      <t>le cas échéant, veuillez annexer la liste et l’organigramme à votre demande</t>
    </r>
    <r>
      <rPr>
        <sz val="9"/>
        <rFont val="Arial"/>
        <family val="2"/>
      </rPr>
      <t>)</t>
    </r>
  </si>
  <si>
    <t>L’entreprise a-t-elle des arrérages à quelque titre que ce soit envers l’Agence</t>
  </si>
  <si>
    <t>du revenu du Canada ou Revenu Québec?</t>
  </si>
  <si>
    <t>L’entreprise est-elle redevable à Développement économique Canada (DEC)</t>
  </si>
  <si>
    <t>ou à d’autres organismes fédéraux?</t>
  </si>
  <si>
    <t>Existe-t-il un litige ou un avis d’opposition en cours auprès de l’Agence</t>
  </si>
  <si>
    <t>du revenu du Canada ou de Revenu Québec?</t>
  </si>
  <si>
    <r>
      <t>(</t>
    </r>
    <r>
      <rPr>
        <i/>
        <sz val="9"/>
        <rFont val="Arial"/>
        <family val="2"/>
      </rPr>
      <t>le cas échéant, veuillez annexer les détails à votre demande</t>
    </r>
    <r>
      <rPr>
        <sz val="9"/>
        <rFont val="Arial"/>
        <family val="2"/>
      </rPr>
      <t>)</t>
    </r>
  </si>
  <si>
    <t xml:space="preserve">1.3 </t>
  </si>
  <si>
    <t>RENSEIGNEMENTS SUR L’INSTITUTION FINANCIÈRE</t>
  </si>
  <si>
    <t>Nom du prêteur (raison sociale) :</t>
  </si>
  <si>
    <t>Adresse (succursale) :</t>
  </si>
  <si>
    <t xml:space="preserve">    Numéro de transit :</t>
  </si>
  <si>
    <t>Nom de la personne responsable du compte à l’institution financière :</t>
  </si>
  <si>
    <t xml:space="preserve">1.4 </t>
  </si>
  <si>
    <t>HISTORIQUE D’ADMISSIBILITÉ DES CRÉDITS D'IMPÔT RS&amp;DE</t>
  </si>
  <si>
    <t>Commentaires sur l’historique d’encaissement</t>
  </si>
  <si>
    <t>Inscrire l’exercice financier le plus récent pour lequel une vérification scientifique a eu lieu au cours des cinq dernières années</t>
  </si>
  <si>
    <t xml:space="preserve">Exercice financier : </t>
  </si>
  <si>
    <t xml:space="preserve">Conclusions : </t>
  </si>
  <si>
    <t xml:space="preserve">                  (aaaa-mm-jj)</t>
  </si>
  <si>
    <t>Inscrire l’exercice financier le plus récent pour lequel une vérification financière a eu lieu au cours des cinq dernières années</t>
  </si>
  <si>
    <t>Historique des trois dernières années</t>
  </si>
  <si>
    <t>Année</t>
  </si>
  <si>
    <t>Palier</t>
  </si>
  <si>
    <t>Montant réclamé</t>
  </si>
  <si>
    <t xml:space="preserve">Date de dépôt de la réclamation RS&amp;DE </t>
  </si>
  <si>
    <t xml:space="preserve">  Montant reçu</t>
  </si>
  <si>
    <t>Date</t>
  </si>
  <si>
    <t>Fédéral</t>
  </si>
  <si>
    <t>Provincial</t>
  </si>
  <si>
    <t xml:space="preserve">1.5 </t>
  </si>
  <si>
    <t>PROJET RS&amp;DE</t>
  </si>
  <si>
    <t>Projets</t>
  </si>
  <si>
    <t>Titre du projet et brève description (maximum de cinq projets)</t>
  </si>
  <si>
    <t xml:space="preserve">Date de début      </t>
  </si>
  <si>
    <t xml:space="preserve">Date de fin réelle ou prévue  </t>
  </si>
  <si>
    <t xml:space="preserve">1.6 </t>
  </si>
  <si>
    <t xml:space="preserve">ACTIONNARIAT ET DIRECTION </t>
  </si>
  <si>
    <t>Prénom, nom et adresse</t>
  </si>
  <si>
    <r>
      <t xml:space="preserve">Titre ou fonction dans l’entreprise </t>
    </r>
    <r>
      <rPr>
        <b/>
        <i/>
        <sz val="9"/>
        <rFont val="Arial"/>
        <family val="2"/>
      </rPr>
      <t>(si actionnaire mais non à l’emploi de l'entreprise, inscrire s. o.)</t>
    </r>
  </si>
  <si>
    <r>
      <t>Expérience dans l’industrie (</t>
    </r>
    <r>
      <rPr>
        <b/>
        <sz val="8"/>
        <rFont val="Arial"/>
        <family val="2"/>
      </rPr>
      <t>n</t>
    </r>
    <r>
      <rPr>
        <b/>
        <vertAlign val="superscript"/>
        <sz val="8"/>
        <rFont val="Arial"/>
        <family val="2"/>
      </rPr>
      <t>bre</t>
    </r>
    <r>
      <rPr>
        <b/>
        <sz val="8"/>
        <rFont val="Arial"/>
        <family val="2"/>
      </rPr>
      <t xml:space="preserve"> d’années</t>
    </r>
    <r>
      <rPr>
        <b/>
        <sz val="7"/>
        <rFont val="Arial"/>
        <family val="2"/>
      </rPr>
      <t>)</t>
    </r>
  </si>
  <si>
    <r>
      <t>Lien avec l’entreprise 
(</t>
    </r>
    <r>
      <rPr>
        <b/>
        <sz val="8"/>
        <rFont val="Arial"/>
        <family val="2"/>
      </rPr>
      <t>n</t>
    </r>
    <r>
      <rPr>
        <b/>
        <vertAlign val="superscript"/>
        <sz val="8"/>
        <rFont val="Arial"/>
        <family val="2"/>
      </rPr>
      <t>bre</t>
    </r>
    <r>
      <rPr>
        <b/>
        <sz val="8"/>
        <rFont val="Arial"/>
        <family val="2"/>
      </rPr>
      <t xml:space="preserve"> d’années)</t>
    </r>
  </si>
  <si>
    <t>% d’actions avec droit de vote</t>
  </si>
  <si>
    <t>CV joint</t>
  </si>
  <si>
    <t>Préciser</t>
  </si>
  <si>
    <t>Total :</t>
  </si>
  <si>
    <t>Calculs relatifs aux crédits d’impôt à financer (Année 1)</t>
  </si>
  <si>
    <t>DATES DE L'EXERCICE FINANCIER</t>
  </si>
  <si>
    <t>Date de début :</t>
  </si>
  <si>
    <t>Date de fin :</t>
  </si>
  <si>
    <t>MONTANTS DES CRÉDITS REMBOURSABLES</t>
  </si>
  <si>
    <t>Veuillez compléter les prochaines sections pour que le calcul des crédits soit effectué.</t>
  </si>
  <si>
    <t>Crédits d’impôt R-D ou CRIC remboursables au Québec :</t>
  </si>
  <si>
    <t>Crédits d’impôt à la RS&amp;DE remboursables au fédéral :</t>
  </si>
  <si>
    <t>INFORMATIONS POUR CALCUL</t>
  </si>
  <si>
    <t>Si SPCA:</t>
  </si>
  <si>
    <t>Formulaire et ligne de la déclaration de revenus fédérale</t>
  </si>
  <si>
    <t>Description de la dépenses en lien avec les travaux RSDE</t>
  </si>
  <si>
    <t>Montants</t>
  </si>
  <si>
    <t>T661 ligne 300</t>
  </si>
  <si>
    <t>Salaires des employés, sauf employés déterminés</t>
  </si>
  <si>
    <t>T661 ligne 305</t>
  </si>
  <si>
    <t>T661 lignes 320 et 325</t>
  </si>
  <si>
    <t>Coûts des matériaux consommés et transformés</t>
  </si>
  <si>
    <t>T661 ligne 340</t>
  </si>
  <si>
    <t>Contrats (sous-traitants) sans lien de dépendance</t>
  </si>
  <si>
    <t>T661 lignes 350 et 355</t>
  </si>
  <si>
    <t xml:space="preserve">Coûts de location du matériel utilisé après le 15 décembre 2024 </t>
  </si>
  <si>
    <t>T661 ligne 360</t>
  </si>
  <si>
    <t>Frais généraux et autres dépenses, inscrire 0 si vous utilisez la méthode de remplacement</t>
  </si>
  <si>
    <t>T661 ligne 370</t>
  </si>
  <si>
    <t>Paiements faits à des tiers</t>
  </si>
  <si>
    <t>T661 ligne 390</t>
  </si>
  <si>
    <t>Dépenses en capital pour les biens amortissables acquis après le 15 décembre 2024</t>
  </si>
  <si>
    <t xml:space="preserve">T661 ligne 504 </t>
  </si>
  <si>
    <t>Dépenses de matériel à vocations multiples acquis après le 15 décembre 2024</t>
  </si>
  <si>
    <t>Montants à déduire</t>
  </si>
  <si>
    <t>Autre type d'aide gouvernementale (autres que les crédits d'impôt)</t>
  </si>
  <si>
    <t>Aide non gouvernementale et paiements contractuels</t>
  </si>
  <si>
    <t>T661 ligne 812</t>
  </si>
  <si>
    <t>Bonis et avantages imposables inclus aux salaires RS&amp;DE de la ligne 300 (autres que déterminés)</t>
  </si>
  <si>
    <t>Formulaire et ligne de la déclaration de revenus du Québec</t>
  </si>
  <si>
    <t>Montants R-D</t>
  </si>
  <si>
    <t>Contrat avec un organisme de recherche</t>
  </si>
  <si>
    <t xml:space="preserve">Pour les dépenses de salaires, contrats avec lien de dépendance et aides financières sur ces dépenses, veuillez compléter le tableau plus bas. </t>
  </si>
  <si>
    <r>
      <t xml:space="preserve">Description de la dépenses pour les travaux </t>
    </r>
    <r>
      <rPr>
        <b/>
        <u/>
        <sz val="10"/>
        <color theme="1"/>
        <rFont val="Arial"/>
        <family val="2"/>
      </rPr>
      <t>faits au Québec</t>
    </r>
  </si>
  <si>
    <t>Montants pour précommercialisation</t>
  </si>
  <si>
    <t>RD-1029.8.CR Ligne 110</t>
  </si>
  <si>
    <t>RD-1029.8.CR Ligne 112</t>
  </si>
  <si>
    <t>RD-1029.8.CR Ligne 125</t>
  </si>
  <si>
    <t>Dépenses en capital relative à l'acquisition d'un bien</t>
  </si>
  <si>
    <t>RD-1029.8.CR Ligne 114</t>
  </si>
  <si>
    <t>Aide, bénéfice ou avantage, ou paiement contractuel relatif aux dépenses de contrats (sous-traitants) sans lien de dépendance et contrat avec un organisme de recherche</t>
  </si>
  <si>
    <t>RD-1029.8.CR Ligne 126</t>
  </si>
  <si>
    <t>Aide, bénéfice ou avantage, ou paiement contractuel relatif aux dépenses en capital pour l'acquisition d'un bien</t>
  </si>
  <si>
    <t>Montant personnel de base pour calcul du seuil</t>
  </si>
  <si>
    <t>Employés admissibles (employés de la société et employés du ou des sous-traitants avec lien de dépendance)</t>
  </si>
  <si>
    <t>Salaires de l'exercice financier</t>
  </si>
  <si>
    <t>NB de jours d'occupation de l'emploi durant l'exercice financier</t>
  </si>
  <si>
    <t>NB de jour de l'exercice financier</t>
  </si>
  <si>
    <t xml:space="preserve">Salaires R-D </t>
  </si>
  <si>
    <t>Aide financière sur salaires R-D</t>
  </si>
  <si>
    <t>Seuil d'exclusion</t>
  </si>
  <si>
    <t>Salaires précommercialisation</t>
  </si>
  <si>
    <t>Aide financière sur salaires précommercialisation</t>
  </si>
  <si>
    <t xml:space="preserve">TOTAL :  </t>
  </si>
  <si>
    <t>oui</t>
  </si>
  <si>
    <t>non</t>
  </si>
  <si>
    <t>Cellulaire :</t>
  </si>
  <si>
    <t>Président</t>
  </si>
  <si>
    <t>Vice-président Finance</t>
  </si>
  <si>
    <t>Vice-président R&amp;D</t>
  </si>
  <si>
    <t>Contrôleur</t>
  </si>
  <si>
    <t>Actionnaire</t>
  </si>
  <si>
    <t>Autres (Précisez)</t>
  </si>
  <si>
    <t>2.1</t>
  </si>
  <si>
    <t>2.2</t>
  </si>
  <si>
    <t>2.3</t>
  </si>
  <si>
    <t>2.4</t>
  </si>
  <si>
    <t>2.5</t>
  </si>
  <si>
    <t>2.6</t>
  </si>
  <si>
    <t>Détail des salaires pour CRIC</t>
  </si>
  <si>
    <r>
      <t>(</t>
    </r>
    <r>
      <rPr>
        <i/>
        <sz val="9"/>
        <rFont val="Arial"/>
        <family val="2"/>
      </rPr>
      <t>le cas échéant, veuillez annexer une copie et les détails de l'entente à votre demande</t>
    </r>
    <r>
      <rPr>
        <sz val="9"/>
        <rFont val="Arial"/>
        <family val="2"/>
      </rPr>
      <t>)</t>
    </r>
  </si>
  <si>
    <t>Cellulaire:</t>
  </si>
  <si>
    <t>*Veuillez prendre note que les définitions ont été simplifiées à des fins de compréhension des utilisateurs et peuvent ainsi ne pas refléter toutes les situations particulières. Le résultat final du calcul des crédits d’impôt RS&amp;DE et CRIC acceptés par l'ARC et RQ pourrait différer de ce montant en raison de situations particulières. Ces calculs sont fournis à titre indicatif seulement et n’engagent nullement Investissement Québec. Investissement Québec pourrait faire des ajustements si nécessaire.</t>
  </si>
  <si>
    <t xml:space="preserve">Calculs relatifs aux crédits d’impôt RS&amp;DE </t>
  </si>
  <si>
    <t>Calcul des crédits d’impôt à la RS&amp;DE au fédéral à financer</t>
  </si>
  <si>
    <t xml:space="preserve">Calcul de la limite des dépenses donnant droit aux crédits d’impôt à la RS&amp;DE bonifiés </t>
  </si>
  <si>
    <t xml:space="preserve">Limite de dépenses maximum: </t>
  </si>
  <si>
    <t>Date d'exercices</t>
  </si>
  <si>
    <t>Année 1</t>
  </si>
  <si>
    <t>Année 2</t>
  </si>
  <si>
    <t xml:space="preserve">Date de début : </t>
  </si>
  <si>
    <t xml:space="preserve">Date de fin : </t>
  </si>
  <si>
    <t>Si SPCC: Choisir le moindre entre: (inscrire un montant seulement dans la case de la méthode choisie)</t>
  </si>
  <si>
    <r>
      <rPr>
        <b/>
        <u/>
        <sz val="12"/>
        <color theme="1"/>
        <rFont val="Arial"/>
        <family val="2"/>
      </rPr>
      <t>Revenus annuels moyens des trois exercices précédent</t>
    </r>
    <r>
      <rPr>
        <b/>
        <sz val="12"/>
        <color theme="1"/>
        <rFont val="Arial"/>
        <family val="2"/>
      </rPr>
      <t xml:space="preserve">s: Inscrire ce montant  </t>
    </r>
  </si>
  <si>
    <r>
      <rPr>
        <b/>
        <u/>
        <sz val="12"/>
        <color theme="1"/>
        <rFont val="Arial"/>
        <family val="2"/>
      </rPr>
      <t>Revenus annuels moyens des trois exercices précédent</t>
    </r>
    <r>
      <rPr>
        <b/>
        <sz val="12"/>
        <color theme="1"/>
        <rFont val="Arial"/>
        <family val="2"/>
      </rPr>
      <t xml:space="preserve">s (ou du groupe consolidé s'il y a lieu): </t>
    </r>
  </si>
  <si>
    <r>
      <t xml:space="preserve">L’entreprise est-elle une société </t>
    </r>
    <r>
      <rPr>
        <u/>
        <sz val="10"/>
        <rFont val="Arial"/>
        <family val="2"/>
      </rPr>
      <t>privée</t>
    </r>
    <r>
      <rPr>
        <sz val="10"/>
        <rFont val="Arial"/>
        <family val="2"/>
      </rPr>
      <t xml:space="preserve"> sous contrôle canadien (SPCC) ou une société </t>
    </r>
    <r>
      <rPr>
        <u/>
        <sz val="10"/>
        <rFont val="Arial"/>
        <family val="2"/>
      </rPr>
      <t>publique</t>
    </r>
    <r>
      <rPr>
        <sz val="10"/>
        <rFont val="Arial"/>
        <family val="2"/>
      </rPr>
      <t xml:space="preserve"> sous contrôle canadien (SPCA)?</t>
    </r>
  </si>
  <si>
    <t>SPCC</t>
  </si>
  <si>
    <t>SPCA</t>
  </si>
  <si>
    <t>Limite de dépenses pour fin de calcul du crédit  :</t>
  </si>
  <si>
    <t xml:space="preserve">Nb de jours: </t>
  </si>
  <si>
    <t>Â titre indicatif</t>
  </si>
  <si>
    <t>La limite de dépenses maximales au taux majoré est de 6M$</t>
  </si>
  <si>
    <t>Les seuils d’élimination progressive sont de 15M$ à 75M$</t>
  </si>
  <si>
    <t>Montant à utiliser pour le calcul de la limite de dépenses</t>
  </si>
  <si>
    <t>MCA ou moyenne de revenus</t>
  </si>
  <si>
    <t>Limite de dépenses</t>
  </si>
  <si>
    <t>Calcul du montant de remplacement / frais généraux</t>
  </si>
  <si>
    <t>Ajustement</t>
  </si>
  <si>
    <t xml:space="preserve">Autres montants à soustraire : </t>
  </si>
  <si>
    <t>IQ</t>
  </si>
  <si>
    <t>Autres montants à ajouter :</t>
  </si>
  <si>
    <t>T661 lignes 513b à 513e</t>
  </si>
  <si>
    <t>Calcul du salaires des employés déterminés pour la méthode de remplacement.</t>
  </si>
  <si>
    <t>Salaires de l'exercice</t>
  </si>
  <si>
    <t>%RSDE</t>
  </si>
  <si>
    <t>Salaires RSDE</t>
  </si>
  <si>
    <t>Salaires admissibles pour le calcul du montant de remplacement</t>
  </si>
  <si>
    <t xml:space="preserve">Montants personnel de base pour l'impôt des particulier au Québec . </t>
  </si>
  <si>
    <t>Choisir celui qui est en vigueur lorsque l'année d'imposition débute</t>
  </si>
  <si>
    <t xml:space="preserve">Montant maximum des gains donnant droit à la pension au fédéral  </t>
  </si>
  <si>
    <t>(Article 18 du Régime de pension du Canada)</t>
  </si>
  <si>
    <t>Prendre le montant qui correspond à l'année civile au cours de laquelle l'année d'imposition prend fin.</t>
  </si>
  <si>
    <t>Montant maximum pour gains de pension</t>
  </si>
  <si>
    <t>Montant maximum pour méthode remplacement employés déterminés</t>
  </si>
  <si>
    <t>Taux de cotisations au RPC, les maximums et les exemptions – Calculer les retenues sur la paie et les cotisations - Canada.ca</t>
  </si>
  <si>
    <t>(Plafond des gains annuels ouvrant droit à pension)</t>
  </si>
  <si>
    <t>Total</t>
  </si>
  <si>
    <t>75% Max pour le montant de remplacement</t>
  </si>
  <si>
    <t>Maximum de salaires admissibles pour méthode de remplacement</t>
  </si>
  <si>
    <t>Nom des employés déterminés</t>
  </si>
  <si>
    <t>Calcul des dépenses admissibles</t>
  </si>
  <si>
    <t>Calcul du montant de crédit RSDE remboursable au fédéral</t>
  </si>
  <si>
    <t>Impôt fédéral à payer</t>
  </si>
  <si>
    <t>Impôt à payer au Québec</t>
  </si>
  <si>
    <t>Limite de dépenses restantes pour le taux bonifié</t>
  </si>
  <si>
    <t>Total des dépenses courantes</t>
  </si>
  <si>
    <t>Total des dépenses en capital</t>
  </si>
  <si>
    <t>Dépenses courantes</t>
  </si>
  <si>
    <t>Dépenses en capital</t>
  </si>
  <si>
    <t>Montants à déduire des dépenses courantes</t>
  </si>
  <si>
    <t>Montants à déduire des dépenses en capital</t>
  </si>
  <si>
    <t>T661 ligne 508</t>
  </si>
  <si>
    <t>Dépenses qui vous sont transférées d'une société avec lien de dépendance</t>
  </si>
  <si>
    <t>T661 lignes 514b à 514e</t>
  </si>
  <si>
    <t xml:space="preserve">T661 lignes 515 </t>
  </si>
  <si>
    <t>T661 lignes 517</t>
  </si>
  <si>
    <t>T661 lignes 516</t>
  </si>
  <si>
    <t>T661 lignes 518</t>
  </si>
  <si>
    <t>Autre type d'aide gouvernementale (autres que les crédits d'impôt) sur les dépenses en capital</t>
  </si>
  <si>
    <t>Aide non gouvernementale et paiements contractuels sur les dépenses en capital</t>
  </si>
  <si>
    <t>Moins</t>
  </si>
  <si>
    <t>Total des dépenses courantes admissibles au crédit RSDE</t>
  </si>
  <si>
    <t>Total des dépenses en capital admissibles au crédit RSDE</t>
  </si>
  <si>
    <t>Crédit R-D du Québec sur les dépenses en capital</t>
  </si>
  <si>
    <t>Montant de remplacement</t>
  </si>
  <si>
    <t>Salaires</t>
  </si>
  <si>
    <t>Bonis</t>
  </si>
  <si>
    <t>Salaires déterminés</t>
  </si>
  <si>
    <t>Vérif</t>
  </si>
  <si>
    <t xml:space="preserve">Total </t>
  </si>
  <si>
    <t>Total du crédit RSDE</t>
  </si>
  <si>
    <t>Plus</t>
  </si>
  <si>
    <t>Crédit déduit de l'impôt de la partie 1</t>
  </si>
  <si>
    <t>Solde du crédit avant remboursement</t>
  </si>
  <si>
    <t>Minimum de RSDE remboursable au taux bonifié et solde du crédit avant remboursement</t>
  </si>
  <si>
    <t xml:space="preserve">Montant net </t>
  </si>
  <si>
    <t>Montant du crédit RSDE remboursable au fédéral</t>
  </si>
  <si>
    <t>Revenu imposable de l'année d'imposition précédente (inclus sociétés associées)</t>
  </si>
  <si>
    <t>La société est une SPCC</t>
  </si>
  <si>
    <t>Montant du crédit au taux de 15% non-remboursable</t>
  </si>
  <si>
    <t>Montant du crédit non-remboursable au taux de 15%</t>
  </si>
  <si>
    <t>Total du crédit remboursable</t>
  </si>
  <si>
    <t>Total crédit non-remboursable</t>
  </si>
  <si>
    <t xml:space="preserve"> si les conditions suivantes sont remplies:</t>
  </si>
  <si>
    <t>Une partie du crédit non-remboursable peut être remboursable</t>
  </si>
  <si>
    <t>Le revenu imposable de l'année d'imposition précédente ne dépasse pas</t>
  </si>
  <si>
    <t>le plafond de revenu admissible (inclus sociétés associées)</t>
  </si>
  <si>
    <t>Calcul du plafond des revenus admissibles</t>
  </si>
  <si>
    <t>1.</t>
  </si>
  <si>
    <t xml:space="preserve">A =    Soit, zéro si le montant du capital imposable utilisé au Canada pour l'exercice                 </t>
  </si>
  <si>
    <t>Plafond des revenus admissibles</t>
  </si>
  <si>
    <r>
      <rPr>
        <u/>
        <sz val="11"/>
        <color theme="1"/>
        <rFont val="Arial"/>
        <family val="2"/>
      </rPr>
      <t>À titre informatif</t>
    </r>
    <r>
      <rPr>
        <sz val="11"/>
        <color theme="1"/>
        <rFont val="Arial"/>
        <family val="2"/>
      </rPr>
      <t>, deux sociétés sont généralement associées si elles sont contrôlées directement ou indirectement de quelque manière</t>
    </r>
  </si>
  <si>
    <t>Acomptes provisionnels versés</t>
  </si>
  <si>
    <t>Montant remboursable</t>
  </si>
  <si>
    <t>Salaires R-D éligibles</t>
  </si>
  <si>
    <t>Salaires précommercialisation éligibles</t>
  </si>
  <si>
    <t>Autres informations</t>
  </si>
  <si>
    <t>Salaires admissibles</t>
  </si>
  <si>
    <t xml:space="preserve">Ligne 59 - Total des salaires admissibles relatifs à des activités de R-D </t>
  </si>
  <si>
    <t xml:space="preserve">Ligne 60 - Total des salaires admissibles relatifs à des activités de précommercialisation </t>
  </si>
  <si>
    <t>Montants déterminés (seuil d'exclusion)</t>
  </si>
  <si>
    <t xml:space="preserve">Ligne 79 - Total des montants déterminés relatifs à des activités de R-D </t>
  </si>
  <si>
    <t>Ligne 80 - Total des montants déterminés relatifs à des activités de précommercialisation</t>
  </si>
  <si>
    <t>Dépenses relatives à des activités de R-D et de précommercialisation avant l’application 
du seuil d’exclusion</t>
  </si>
  <si>
    <t>Ligne 104 - Salaires admissibles</t>
  </si>
  <si>
    <t>Ligne 110 - Sous-traitants sans lien de dépendance</t>
  </si>
  <si>
    <t>Ligne 112 - Contrat de recherche</t>
  </si>
  <si>
    <t>Ligne 121 - Total sous-traitant et contrat de recherche admissible</t>
  </si>
  <si>
    <t>Ligne 125 - Dépenses en capital</t>
  </si>
  <si>
    <t xml:space="preserve">Ligne 126 - Aide ou paiement contractuel relatifs au montant de la ligne 125 </t>
  </si>
  <si>
    <t>Ligne 131 - Total dépenses en capital admissibles</t>
  </si>
  <si>
    <t xml:space="preserve">Ligne 138 - Dépenses R-D  et précommercialisation avant l’application du seuil d’exclusion </t>
  </si>
  <si>
    <t>6.1  Seuil d’exclusion</t>
  </si>
  <si>
    <t>Seuil d’exclusion de base</t>
  </si>
  <si>
    <t>Ligne 151 -  Seuil d'exclusion</t>
  </si>
  <si>
    <t>6.2 Dépenses relatives à des activités de R-D et de précommercialisation</t>
  </si>
  <si>
    <t>Ligne 152 - Montant de la ligne 138 (total des dépenses)</t>
  </si>
  <si>
    <t>Ligne 153 - Seuil d'exclusion</t>
  </si>
  <si>
    <t>Ligne 156 - Dépenses relatives à des activités de R-D et de précommercialisation</t>
  </si>
  <si>
    <t>7. Limite de dépenses au taux majoré</t>
  </si>
  <si>
    <t>Dépenses au taux de base</t>
  </si>
  <si>
    <t>Total du crédit</t>
  </si>
  <si>
    <t>R-D</t>
  </si>
  <si>
    <t>Précommercialisation</t>
  </si>
  <si>
    <t xml:space="preserve">Montants déterminés </t>
  </si>
  <si>
    <t xml:space="preserve">Ligne 167 - Dépenses admissibles donnant droit au taux majoré    </t>
  </si>
  <si>
    <t>20% des contrats sans lien de dépendance</t>
  </si>
  <si>
    <t>Crédit relatif aux dépenses courantes R_D</t>
  </si>
  <si>
    <t>Crédit relatif aux dépenses en capital R-D</t>
  </si>
  <si>
    <t>Total du crédit R-D déduit au fédéral</t>
  </si>
  <si>
    <t xml:space="preserve">Ligne 114 - Aide ou paiement contractuel </t>
  </si>
  <si>
    <t>Grand total des crédits R-D et précommercialisation</t>
  </si>
  <si>
    <r>
      <rPr>
        <b/>
        <u/>
        <sz val="10"/>
        <rFont val="Arial"/>
        <family val="2"/>
      </rPr>
      <t>Documents complémentaires à fournir</t>
    </r>
    <r>
      <rPr>
        <sz val="10"/>
        <rFont val="Arial"/>
        <family val="2"/>
      </rPr>
      <t xml:space="preserve">
Les documents complémentaires suivants sont nécessaires à l’analyse de votre demande et doivent être acheminés au centre d’affaires d’Investissement Québec de votre région :
A)  s’il s’agit d’une première demande de crédits d’impôt RS&amp;DE, veuillez obtenir une approbation préalable sur vos projets RSDE. Voir la marche à suivre sur le site de l'Agence du revenus du Canada en suivant ce lien: https://www.canada.ca/fr/agencerevenu/services/recherche-scientifique-developpement-experimental-programme-encouragements-fiscaux/demande-approbation-prealable.html
B)  le formulaire «</t>
    </r>
    <r>
      <rPr>
        <b/>
        <sz val="10"/>
        <rFont val="Arial"/>
        <family val="2"/>
      </rPr>
      <t xml:space="preserve"> Déclarations et consentements </t>
    </r>
    <r>
      <rPr>
        <sz val="10"/>
        <rFont val="Arial"/>
        <family val="2"/>
      </rPr>
      <t>» et le Questionnaire ESG obtenus auprès d’Investissement Québec, dûment remplis et signés;</t>
    </r>
  </si>
  <si>
    <t>L’entreprise est-elle présentement assujettie à une entente de paiement mensuel relative à ses obligations</t>
  </si>
  <si>
    <t>fiscales auprès des gouvernements du Québec ou du Canada ? (DAS, TPS, TVQ ou impôts)</t>
  </si>
  <si>
    <t>Une description plus détaillée pour chaque projet peut être jointe, si disponible (voir le point C de l'onglet « Instructions »).</t>
  </si>
  <si>
    <t>(Ligne 360 du formulaire T2 de la déclaration de revenus de l'exercice précédents pour chacune des sociétés associées)</t>
  </si>
  <si>
    <t>Acomptes provisionnels versés au fédéral</t>
  </si>
  <si>
    <t>Acomptes provisionnels versés au Québec</t>
  </si>
  <si>
    <t>COÛT DES PROJETS RS&amp;DE CANADA</t>
  </si>
  <si>
    <t>Inscrire ce montant  s'il est supérieur à 15 M$. Sinon, laissez à zéro.</t>
  </si>
  <si>
    <t>Salaires des employés déterminés (compléter le tableau à la ligne 92)</t>
  </si>
  <si>
    <t>Crédits ou subventions RSDE autres provinces (ne pas inclure le crédit RSDE du Québec)</t>
  </si>
  <si>
    <t>Crédits ou subventions RSDE autres provinces sur les dépenses en capital (sauf le crédit du Québec)</t>
  </si>
  <si>
    <t>Montant des dépenses courantes admissibles au taux bonifié de 35%</t>
  </si>
  <si>
    <t>Montant de crédit RSDE remboursable au taux bonifié</t>
  </si>
  <si>
    <t>Montant des dépenses courantes qui excèdent la limite</t>
  </si>
  <si>
    <t>Montant des dépenses en capital admissibles au taux bonifié de 35%</t>
  </si>
  <si>
    <t>Montant de crédit RSDE non-remboursable au taux bonifié</t>
  </si>
  <si>
    <t>Montant des dépenses en capital qui excèdent la limite</t>
  </si>
  <si>
    <t>Projection avec augmentation de 3% par année</t>
  </si>
  <si>
    <t>Projection avec augmentation de 4,5% par année</t>
  </si>
  <si>
    <t>NB de jour applicable</t>
  </si>
  <si>
    <t>que ce soit par la même personne (ou le même groupe de personnes) ou lorsqu’une société contrôle directement ou indirectement de quelque manière que ce soit l’autre société.</t>
  </si>
  <si>
    <r>
      <rPr>
        <b/>
        <u/>
        <sz val="11"/>
        <color theme="1"/>
        <rFont val="Arial"/>
        <family val="2"/>
      </rPr>
      <t>À titre informatif</t>
    </r>
    <r>
      <rPr>
        <b/>
        <sz val="11"/>
        <color theme="1"/>
        <rFont val="Arial"/>
        <family val="2"/>
      </rPr>
      <t>, deux sociétés sont généralement associées si elles sont contrôlées directement ou indirectement de quelque manière</t>
    </r>
  </si>
  <si>
    <r>
      <t xml:space="preserve">C)  une description du contenu scientifique de chaque projet de RS&amp;DE comportant notamment (cette description doit 
      compléter la section 1.5 de l’onglet « Renseignements généraux ») :
      1)  le titre et les principaux objectifs scientifiques ou technologiques du projet RS&amp;DE;
      2)  le calendrier de réalisation du projet (principales étapes/activités et niveau d’avancement correspondant);
      3)  la nature des incertitudes scientifiques ou technologiques que le projet vise à résoudre – incertitudes qui ne  
           pouvaient pas être éliminées par la pratique courante;  
      4)  la contribution à l’avancement technologique réalisée à la suite des travaux (nature du produit ou procédé) et l’impact sur 
           les pratiques industrielles courantes et celles de votre entreprise;
      5)  une explication du contenu scientifique et technologique du projet pour surmonter les incertitudes scientifiques et 
           technologiques; 
      6)  la liste et les qualifications (titre du poste et compétence ou expérience) des personnes participant au projet RS&amp;DE 
           ainsi que le nom du responsable scientifique ou technique avec une copie de son curriculum vitæ;
D)  le plan d’affaires ou sommaire exécutif, si disponible, contenant : une présentation de l’entreprise et de son équipe, 
      clientèle visée, stratégies marketing, produits, marchés, concurrence, etc.; 
E)  les derniers états financiers annuels de l'entreprise (sinon le bilan d’ouverture) et les derniers états financiers internes
     disponibles accompagnés de la liste chronologique (l'âge) des comptes clients et des comptes fournisseurs à pareille date;
F)  les états prévisionnels des résultats ainsi que les budgets de caisse mensuels pour l’exercice financier en cours et le
     suivant;
G)  une copie des aides gouvernementales ou non gouvernementales (subventions) liées au projet, s’il y a lieu;
H)  une copie complète des trois (3) dernières déclarations de revenus provinciale et fédérale et des avis de cotisation s’y 
     rapportant;
I)  une confirmation écrite attestant que les sommes dues aux autorités gouvernementales (DAS, TPS, TVQ, impôts, etc.) ont 
    été acquittées;
J)  une copie de toute correspondance relative au présent projet RS&amp;DE avec l’Agence du revenu du Canada et Revenu Québec;
L)  tout document pouvant faciliter l’évaluation de la présente demande, s’il y a lieu.
</t>
    </r>
    <r>
      <rPr>
        <b/>
        <u/>
        <sz val="10"/>
        <rFont val="Arial"/>
        <family val="2"/>
      </rPr>
      <t>Documents complémentaires à fournir – Demande de garantie</t>
    </r>
    <r>
      <rPr>
        <sz val="10"/>
        <rFont val="Arial"/>
        <family val="2"/>
      </rPr>
      <t xml:space="preserve">
Dans le cadre d’une demande de garantie, le formulaire « </t>
    </r>
    <r>
      <rPr>
        <b/>
        <sz val="10"/>
        <rFont val="Arial"/>
        <family val="2"/>
      </rPr>
      <t>Déclaration du prêteur</t>
    </r>
    <r>
      <rPr>
        <sz val="10"/>
        <rFont val="Arial"/>
        <family val="2"/>
      </rPr>
      <t>», obtenu auprès d’Investissement Québec et nécessaire à l’analyse de votre demande, doit être transmis au Prêteur, qui le remplira. Par la suite, ce document doit être acheminé à Investissement Québec.</t>
    </r>
  </si>
  <si>
    <t>500 000$ x ((60 000 000$ - A) / 60 000 000$)</t>
  </si>
  <si>
    <t xml:space="preserve"> précédent est égal ou inférieur à 15 000 000$ (société + sociétés associées)</t>
  </si>
  <si>
    <t>Soit, 60 000 000$ ou, s'il est moins élevé, l'excédent du montant de capital imposable sur 15 000 000$</t>
  </si>
  <si>
    <t>MCI</t>
  </si>
  <si>
    <t>Plafond</t>
  </si>
  <si>
    <t xml:space="preserve">Si SPCC: </t>
  </si>
  <si>
    <r>
      <rPr>
        <b/>
        <u/>
        <sz val="12"/>
        <color theme="1"/>
        <rFont val="Arial"/>
        <family val="2"/>
      </rPr>
      <t>MCI</t>
    </r>
    <r>
      <rPr>
        <b/>
        <sz val="12"/>
        <color theme="1"/>
        <rFont val="Arial"/>
        <family val="2"/>
      </rPr>
      <t xml:space="preserve"> - Inscrire le montant du capital imposable utilisé au Canada durant l'exercice précédent</t>
    </r>
  </si>
  <si>
    <t>s'il est moindre que le MCI (inclure celui des sociétés associées).</t>
  </si>
  <si>
    <t>Si le MCI est inférieur à 15 M$ et que le total de vos dépenses RSDE est inférieur à 3 M$, vous n'avez pas besoin de compléter la case</t>
  </si>
  <si>
    <t xml:space="preserve"> (inclure celui des sociétés associées). Si le montant est inférieur à 15 M$, vous pouvez</t>
  </si>
  <si>
    <t xml:space="preserve"> laissez à zéro. S'il est supérieur à 75 M$, vous pouvez inscrire 75 M$.</t>
  </si>
  <si>
    <t>Exercice financier débutant après le 25 mars 2025</t>
  </si>
  <si>
    <t>COÛT DES PROJETS CRIC QUEBEC</t>
  </si>
  <si>
    <t xml:space="preserve">Calcul des crédits d’impôt à la R-D et à la précommercialisation (CRIC) au Québec à financer </t>
  </si>
  <si>
    <t>Crédit R-D du Québec sur les dépenses courantes</t>
  </si>
  <si>
    <t>Il est important de compléter la colonne "NB de jours" pour que le calcul du crédit fonctionne.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</si>
</sst>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0\ &quot;$&quot;_);[Red]\(#,##0\ &quot;$&quot;\)"/>
    <numFmt numFmtId="44" formatCode="_ * #,##0.00_)\ &quot;$&quot;_ ;_ * \(#,##0.00\)\ &quot;$&quot;_ ;_ * &quot;-&quot;??_)\ &quot;$&quot;_ ;_ @_ "/>
    <numFmt numFmtId="43" formatCode="_ * #,##0.00_)_ ;_ * \(#,##0.00\)_ ;_ * &quot;-&quot;??_)_ ;_ @_ "/>
    <numFmt numFmtId="164" formatCode="_(&quot;$&quot;* #,##0_);_(&quot;$&quot;* \(#,##0\);_(&quot;$&quot;* &quot;-&quot;_);_(@_)"/>
    <numFmt numFmtId="165" formatCode="#,##0&quot; $&quot;_);\(#,##0&quot; $&quot;\)"/>
    <numFmt numFmtId="166" formatCode="0.0"/>
    <numFmt numFmtId="167" formatCode="#,##0\ &quot;$&quot;"/>
    <numFmt numFmtId="168" formatCode="[$-C0C]d\ mmm\ yyyy;@"/>
    <numFmt numFmtId="169" formatCode="[&lt;=9999999]###\-####;###\-###\-####"/>
    <numFmt numFmtId="170" formatCode="yyyy/mm/dd;@"/>
    <numFmt numFmtId="171" formatCode="_ * #,##0_ \ [$$-C0C]_ ;_ * \-#,##0\ \ [$$-C0C]_ ;_ * &quot;-&quot;_ \ [$$-C0C]_ ;_ @_ "/>
    <numFmt numFmtId="172" formatCode="#,##0&quot; $&quot;;[Red]\-#,##0&quot; $&quot;"/>
    <numFmt numFmtId="173" formatCode="0.0%"/>
    <numFmt numFmtId="174" formatCode="_ * #,##0_)\ &quot;$&quot;_ ;_ * \(#,##0\)\ &quot;$&quot;_ ;_ * &quot;-&quot;??_)\ &quot;$&quot;_ ;_ @_ "/>
    <numFmt numFmtId="175" formatCode="#,##0.00\ &quot;$&quot;"/>
    <numFmt numFmtId="176" formatCode="_ * #,##0_)_ ;_ * \(#,##0\)_ ;_ * &quot;-&quot;??_)_ ;_ @_ "/>
  </numFmts>
  <fonts count="68" x14ac:knownFonts="1">
    <font>
      <sz val="11"/>
      <color theme="1"/>
      <name val="Aptos Narrow"/>
      <family val="2"/>
      <scheme val="minor"/>
    </font>
    <font>
      <sz val="11"/>
      <color theme="1"/>
      <name val="Aptos Narrow"/>
      <family val="2"/>
      <scheme val="minor"/>
    </font>
    <font>
      <sz val="11"/>
      <name val="Arial"/>
      <family val="2"/>
    </font>
    <font>
      <b/>
      <sz val="12"/>
      <name val="Arial"/>
      <family val="2"/>
    </font>
    <font>
      <sz val="13"/>
      <name val="Arial"/>
      <family val="2"/>
    </font>
    <font>
      <sz val="12"/>
      <name val="Arial"/>
      <family val="2"/>
    </font>
    <font>
      <b/>
      <sz val="12"/>
      <color rgb="FFFF0000"/>
      <name val="Arial"/>
      <family val="2"/>
    </font>
    <font>
      <b/>
      <sz val="14"/>
      <name val="Arial"/>
      <family val="2"/>
    </font>
    <font>
      <sz val="10"/>
      <color indexed="8"/>
      <name val="Arial"/>
      <family val="2"/>
    </font>
    <font>
      <sz val="10"/>
      <color rgb="FF000000"/>
      <name val="Arial"/>
      <family val="2"/>
    </font>
    <font>
      <b/>
      <sz val="10"/>
      <color rgb="FF000000"/>
      <name val="Arial"/>
      <family val="2"/>
    </font>
    <font>
      <sz val="10"/>
      <name val="Arial"/>
      <family val="2"/>
    </font>
    <font>
      <b/>
      <sz val="10"/>
      <name val="Arial"/>
      <family val="2"/>
    </font>
    <font>
      <i/>
      <sz val="10"/>
      <name val="Arial"/>
      <family val="2"/>
    </font>
    <font>
      <b/>
      <u/>
      <sz val="10"/>
      <name val="Arial"/>
      <family val="2"/>
    </font>
    <font>
      <b/>
      <i/>
      <sz val="9"/>
      <color indexed="8"/>
      <name val="Arial"/>
      <family val="2"/>
    </font>
    <font>
      <b/>
      <i/>
      <sz val="10"/>
      <color indexed="8"/>
      <name val="Arial"/>
      <family val="2"/>
    </font>
    <font>
      <b/>
      <sz val="10"/>
      <color indexed="8"/>
      <name val="Arial"/>
      <family val="2"/>
    </font>
    <font>
      <b/>
      <sz val="11"/>
      <name val="Arial"/>
      <family val="2"/>
    </font>
    <font>
      <sz val="10"/>
      <name val="Univers"/>
      <family val="2"/>
    </font>
    <font>
      <b/>
      <sz val="11"/>
      <name val="Times New Roman"/>
      <family val="1"/>
    </font>
    <font>
      <sz val="9"/>
      <name val="Arial"/>
      <family val="2"/>
    </font>
    <font>
      <sz val="11"/>
      <name val="Times New Roman"/>
      <family val="1"/>
    </font>
    <font>
      <i/>
      <sz val="8"/>
      <name val="Arial"/>
      <family val="2"/>
    </font>
    <font>
      <sz val="8"/>
      <name val="Arial"/>
      <family val="2"/>
    </font>
    <font>
      <i/>
      <sz val="9"/>
      <name val="Arial"/>
      <family val="2"/>
    </font>
    <font>
      <sz val="10"/>
      <name val="MS Sans Serif"/>
      <family val="2"/>
    </font>
    <font>
      <b/>
      <i/>
      <sz val="9"/>
      <name val="Arial"/>
      <family val="2"/>
    </font>
    <font>
      <b/>
      <sz val="8"/>
      <name val="Arial"/>
      <family val="2"/>
    </font>
    <font>
      <b/>
      <vertAlign val="superscript"/>
      <sz val="8"/>
      <name val="Arial"/>
      <family val="2"/>
    </font>
    <font>
      <b/>
      <sz val="7"/>
      <name val="Arial"/>
      <family val="2"/>
    </font>
    <font>
      <sz val="7"/>
      <name val="Arial"/>
      <family val="2"/>
    </font>
    <font>
      <sz val="9"/>
      <color indexed="81"/>
      <name val="Tahoma"/>
      <family val="2"/>
    </font>
    <font>
      <b/>
      <sz val="9"/>
      <color indexed="81"/>
      <name val="Tahoma"/>
      <family val="2"/>
    </font>
    <font>
      <b/>
      <sz val="10"/>
      <color theme="1"/>
      <name val="Arial"/>
      <family val="2"/>
    </font>
    <font>
      <sz val="8"/>
      <name val="Aptos Narrow"/>
      <family val="2"/>
      <scheme val="minor"/>
    </font>
    <font>
      <sz val="8"/>
      <color rgb="FF000000"/>
      <name val="Arial"/>
      <family val="2"/>
    </font>
    <font>
      <sz val="10"/>
      <color indexed="22"/>
      <name val="Arial"/>
      <family val="2"/>
    </font>
    <font>
      <b/>
      <sz val="13"/>
      <name val="Arial"/>
      <family val="2"/>
    </font>
    <font>
      <b/>
      <sz val="14"/>
      <color theme="1"/>
      <name val="Arial"/>
      <family val="2"/>
    </font>
    <font>
      <b/>
      <sz val="14"/>
      <color rgb="FFFF0000"/>
      <name val="Arial"/>
      <family val="2"/>
    </font>
    <font>
      <b/>
      <sz val="18"/>
      <name val="Arial"/>
      <family val="2"/>
    </font>
    <font>
      <b/>
      <sz val="11"/>
      <color theme="1"/>
      <name val="Arial"/>
      <family val="2"/>
    </font>
    <font>
      <b/>
      <sz val="12"/>
      <color theme="1"/>
      <name val="Arial"/>
      <family val="2"/>
    </font>
    <font>
      <b/>
      <sz val="11"/>
      <color rgb="FFFF0000"/>
      <name val="Arial"/>
      <family val="2"/>
    </font>
    <font>
      <b/>
      <sz val="10"/>
      <color theme="1" tint="0.34998626667073579"/>
      <name val="Arial"/>
      <family val="2"/>
    </font>
    <font>
      <b/>
      <sz val="8"/>
      <color rgb="FF000000"/>
      <name val="Arial"/>
      <family val="2"/>
    </font>
    <font>
      <b/>
      <u/>
      <sz val="11"/>
      <color theme="1"/>
      <name val="Arial"/>
      <family val="2"/>
    </font>
    <font>
      <b/>
      <u/>
      <sz val="10"/>
      <color theme="1"/>
      <name val="Arial"/>
      <family val="2"/>
    </font>
    <font>
      <b/>
      <sz val="10"/>
      <color rgb="FFFF0000"/>
      <name val="Arial"/>
      <family val="2"/>
    </font>
    <font>
      <sz val="8"/>
      <color rgb="FF000000"/>
      <name val="Tahoma"/>
      <family val="2"/>
    </font>
    <font>
      <b/>
      <sz val="11"/>
      <color theme="1"/>
      <name val="Aptos Narrow"/>
      <family val="2"/>
      <scheme val="minor"/>
    </font>
    <font>
      <b/>
      <u/>
      <sz val="12"/>
      <color theme="1"/>
      <name val="Arial"/>
      <family val="2"/>
    </font>
    <font>
      <sz val="11"/>
      <color theme="1"/>
      <name val="Arial"/>
      <family val="2"/>
    </font>
    <font>
      <sz val="10"/>
      <color theme="1"/>
      <name val="Arial"/>
      <family val="2"/>
    </font>
    <font>
      <b/>
      <i/>
      <sz val="10"/>
      <name val="Arial Narrow"/>
      <family val="2"/>
    </font>
    <font>
      <u/>
      <sz val="10"/>
      <name val="Arial"/>
      <family val="2"/>
    </font>
    <font>
      <u/>
      <sz val="11"/>
      <color theme="10"/>
      <name val="Aptos Narrow"/>
      <family val="2"/>
      <scheme val="minor"/>
    </font>
    <font>
      <b/>
      <u/>
      <sz val="12"/>
      <name val="Arial"/>
      <family val="2"/>
    </font>
    <font>
      <sz val="11"/>
      <color theme="1"/>
      <name val="Aptos"/>
      <family val="2"/>
    </font>
    <font>
      <b/>
      <sz val="11"/>
      <color theme="1"/>
      <name val="Aptos"/>
      <family val="2"/>
    </font>
    <font>
      <vertAlign val="superscript"/>
      <sz val="11"/>
      <color theme="1"/>
      <name val="Aptos Narrow"/>
      <family val="2"/>
      <scheme val="minor"/>
    </font>
    <font>
      <sz val="10"/>
      <color theme="1"/>
      <name val="Aptos Narrow"/>
      <family val="2"/>
      <scheme val="minor"/>
    </font>
    <font>
      <u/>
      <sz val="11"/>
      <color theme="1"/>
      <name val="Arial"/>
      <family val="2"/>
    </font>
    <font>
      <b/>
      <sz val="12"/>
      <color theme="1"/>
      <name val="Aptos Narrow"/>
      <family val="2"/>
      <scheme val="minor"/>
    </font>
    <font>
      <sz val="12"/>
      <color theme="1"/>
      <name val="Aptos Narrow"/>
      <family val="2"/>
      <scheme val="minor"/>
    </font>
    <font>
      <b/>
      <sz val="14"/>
      <color theme="1"/>
      <name val="Aptos Narrow"/>
      <family val="2"/>
      <scheme val="minor"/>
    </font>
    <font>
      <b/>
      <sz val="9"/>
      <color rgb="FFFF0000"/>
      <name val="Arial"/>
      <family val="2"/>
    </font>
  </fonts>
  <fills count="13">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bgColor indexed="64"/>
      </patternFill>
    </fill>
    <fill>
      <patternFill patternType="solid">
        <fgColor theme="0"/>
        <bgColor indexed="64"/>
      </patternFill>
    </fill>
    <fill>
      <patternFill patternType="solid">
        <fgColor indexed="26"/>
        <bgColor indexed="64"/>
      </patternFill>
    </fill>
    <fill>
      <patternFill patternType="solid">
        <fgColor indexed="9"/>
        <bgColor indexed="47"/>
      </patternFill>
    </fill>
    <fill>
      <patternFill patternType="solid">
        <fgColor rgb="FFFFFFCC"/>
        <bgColor rgb="FFFFFFCC"/>
      </patternFill>
    </fill>
    <fill>
      <patternFill patternType="solid">
        <fgColor theme="0"/>
        <bgColor theme="0"/>
      </patternFill>
    </fill>
    <fill>
      <patternFill patternType="solid">
        <fgColor rgb="FFFFFFF7"/>
        <bgColor indexed="64"/>
      </patternFill>
    </fill>
    <fill>
      <patternFill patternType="solid">
        <fgColor theme="0"/>
        <bgColor rgb="FFFFFFFF"/>
      </patternFill>
    </fill>
    <fill>
      <patternFill patternType="solid">
        <fgColor rgb="FFDAF3F7"/>
        <bgColor indexed="64"/>
      </patternFill>
    </fill>
  </fills>
  <borders count="51">
    <border>
      <left/>
      <right/>
      <top/>
      <bottom/>
      <diagonal/>
    </border>
    <border>
      <left/>
      <right style="thin">
        <color indexed="64"/>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double">
        <color rgb="FF000000"/>
      </bottom>
      <diagonal/>
    </border>
    <border>
      <left style="thin">
        <color rgb="FF000000"/>
      </left>
      <right style="thin">
        <color rgb="FF000000"/>
      </right>
      <top style="thin">
        <color rgb="FF000000"/>
      </top>
      <bottom style="double">
        <color rgb="FF000000"/>
      </bottom>
      <diagonal/>
    </border>
    <border>
      <left style="medium">
        <color rgb="FF000000"/>
      </left>
      <right style="medium">
        <color rgb="FF000000"/>
      </right>
      <top/>
      <bottom style="double">
        <color rgb="FF000000"/>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s>
  <cellStyleXfs count="9">
    <xf numFmtId="0" fontId="0" fillId="0" borderId="0"/>
    <xf numFmtId="44" fontId="1" fillId="0" borderId="0" applyFont="0" applyFill="0" applyBorder="0" applyAlignment="0" applyProtection="0"/>
    <xf numFmtId="165" fontId="2" fillId="0" borderId="0">
      <alignment horizontal="left"/>
    </xf>
    <xf numFmtId="172" fontId="26" fillId="0" borderId="0" applyFont="0" applyFill="0" applyBorder="0" applyAlignment="0" applyProtection="0"/>
    <xf numFmtId="38" fontId="2" fillId="0" borderId="3" applyFill="0" applyProtection="0">
      <alignment horizontal="right"/>
    </xf>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57" fillId="0" borderId="0" applyNumberFormat="0" applyFill="0" applyBorder="0" applyAlignment="0" applyProtection="0"/>
  </cellStyleXfs>
  <cellXfs count="627">
    <xf numFmtId="0" fontId="0" fillId="0" borderId="0" xfId="0"/>
    <xf numFmtId="165" fontId="3" fillId="2" borderId="0" xfId="2" applyFont="1" applyFill="1" applyAlignment="1">
      <alignment vertical="top"/>
    </xf>
    <xf numFmtId="165" fontId="3" fillId="2" borderId="0" xfId="2" applyFont="1" applyFill="1" applyAlignment="1">
      <alignment horizontal="center" vertical="top"/>
    </xf>
    <xf numFmtId="165" fontId="2" fillId="0" borderId="1" xfId="2" applyBorder="1">
      <alignment horizontal="left"/>
    </xf>
    <xf numFmtId="165" fontId="2" fillId="3" borderId="0" xfId="2" applyFill="1">
      <alignment horizontal="left"/>
    </xf>
    <xf numFmtId="165" fontId="2" fillId="0" borderId="0" xfId="2">
      <alignment horizontal="left"/>
    </xf>
    <xf numFmtId="165" fontId="2" fillId="2" borderId="0" xfId="2" applyFill="1">
      <alignment horizontal="left"/>
    </xf>
    <xf numFmtId="165" fontId="5" fillId="2" borderId="0" xfId="2" applyFont="1" applyFill="1">
      <alignment horizontal="left"/>
    </xf>
    <xf numFmtId="165" fontId="5" fillId="0" borderId="0" xfId="2" applyFont="1">
      <alignment horizontal="left"/>
    </xf>
    <xf numFmtId="165" fontId="6" fillId="0" borderId="0" xfId="2" applyFont="1" applyAlignment="1">
      <alignment horizontal="right"/>
    </xf>
    <xf numFmtId="165" fontId="8" fillId="0" borderId="1" xfId="2" applyFont="1" applyBorder="1" applyAlignment="1">
      <alignment horizontal="justify" vertical="center" wrapText="1"/>
    </xf>
    <xf numFmtId="165" fontId="8" fillId="3" borderId="0" xfId="2" applyFont="1" applyFill="1" applyAlignment="1">
      <alignment horizontal="justify" vertical="center" wrapText="1"/>
    </xf>
    <xf numFmtId="165" fontId="2" fillId="3" borderId="0" xfId="2" applyFill="1" applyAlignment="1">
      <alignment horizontal="left" vertical="center"/>
    </xf>
    <xf numFmtId="165" fontId="2" fillId="0" borderId="0" xfId="2" applyAlignment="1">
      <alignment horizontal="left" vertical="center"/>
    </xf>
    <xf numFmtId="165" fontId="8" fillId="0" borderId="0" xfId="2" applyFont="1" applyAlignment="1">
      <alignment horizontal="justify" vertical="top" wrapText="1"/>
    </xf>
    <xf numFmtId="165" fontId="8" fillId="0" borderId="1" xfId="2" applyFont="1" applyBorder="1" applyAlignment="1">
      <alignment horizontal="justify" vertical="top" wrapText="1"/>
    </xf>
    <xf numFmtId="165" fontId="8" fillId="3" borderId="0" xfId="2" applyFont="1" applyFill="1" applyAlignment="1">
      <alignment horizontal="justify" vertical="top" wrapText="1"/>
    </xf>
    <xf numFmtId="165" fontId="11" fillId="0" borderId="1" xfId="2" applyFont="1" applyBorder="1" applyAlignment="1">
      <alignment horizontal="left" vertical="top" wrapText="1"/>
    </xf>
    <xf numFmtId="165" fontId="11" fillId="3" borderId="0" xfId="2" applyFont="1" applyFill="1" applyAlignment="1">
      <alignment horizontal="left" vertical="top" wrapText="1"/>
    </xf>
    <xf numFmtId="165" fontId="12" fillId="0" borderId="0" xfId="2" applyFont="1" applyAlignment="1">
      <alignment horizontal="left" vertical="top" wrapText="1"/>
    </xf>
    <xf numFmtId="165" fontId="13" fillId="0" borderId="0" xfId="2" applyFont="1" applyAlignment="1">
      <alignment horizontal="center" vertical="top" wrapText="1"/>
    </xf>
    <xf numFmtId="3" fontId="13" fillId="0" borderId="0" xfId="2" applyNumberFormat="1" applyFont="1" applyAlignment="1">
      <alignment horizontal="center" vertical="top" wrapText="1"/>
    </xf>
    <xf numFmtId="3" fontId="12" fillId="0" borderId="0" xfId="2" applyNumberFormat="1" applyFont="1" applyAlignment="1">
      <alignment horizontal="left" vertical="top" wrapText="1" indent="1"/>
    </xf>
    <xf numFmtId="166" fontId="12" fillId="0" borderId="0" xfId="2" applyNumberFormat="1" applyFont="1" applyAlignment="1">
      <alignment horizontal="left" vertical="top" wrapText="1"/>
    </xf>
    <xf numFmtId="167" fontId="12" fillId="0" borderId="0" xfId="2" applyNumberFormat="1" applyFont="1" applyAlignment="1">
      <alignment horizontal="left" vertical="top" wrapText="1"/>
    </xf>
    <xf numFmtId="165" fontId="11" fillId="0" borderId="0" xfId="2" applyFont="1" applyAlignment="1">
      <alignment horizontal="left" vertical="top" wrapText="1"/>
    </xf>
    <xf numFmtId="165" fontId="15" fillId="0" borderId="0" xfId="2" applyFont="1" applyAlignment="1">
      <alignment horizontal="justify" vertical="top" wrapText="1"/>
    </xf>
    <xf numFmtId="165" fontId="16" fillId="0" borderId="0" xfId="2" applyFont="1" applyAlignment="1">
      <alignment horizontal="center" vertical="top" wrapText="1"/>
    </xf>
    <xf numFmtId="165" fontId="17" fillId="0" borderId="0" xfId="2" applyFont="1" applyAlignment="1">
      <alignment horizontal="justify"/>
    </xf>
    <xf numFmtId="165" fontId="8" fillId="0" borderId="0" xfId="2" applyFont="1" applyAlignment="1">
      <alignment horizontal="justify"/>
    </xf>
    <xf numFmtId="165" fontId="18" fillId="0" borderId="0" xfId="2" applyFont="1" applyAlignment="1"/>
    <xf numFmtId="165" fontId="18" fillId="0" borderId="0" xfId="2" applyFont="1" applyAlignment="1">
      <alignment horizontal="left" indent="6"/>
    </xf>
    <xf numFmtId="165" fontId="11" fillId="0" borderId="0" xfId="2" applyFont="1" applyAlignment="1"/>
    <xf numFmtId="165" fontId="11" fillId="0" borderId="0" xfId="2" applyFont="1" applyAlignment="1">
      <alignment horizontal="left" indent="6"/>
    </xf>
    <xf numFmtId="165" fontId="11" fillId="0" borderId="0" xfId="2" applyFont="1">
      <alignment horizontal="left"/>
    </xf>
    <xf numFmtId="165" fontId="19" fillId="0" borderId="0" xfId="2" applyFont="1" applyAlignment="1"/>
    <xf numFmtId="165" fontId="19" fillId="0" borderId="0" xfId="2" applyFont="1" applyAlignment="1">
      <alignment horizontal="left" indent="6"/>
    </xf>
    <xf numFmtId="165" fontId="11" fillId="2" borderId="0" xfId="2" applyFont="1" applyFill="1">
      <alignment horizontal="left"/>
    </xf>
    <xf numFmtId="165" fontId="18" fillId="0" borderId="3" xfId="2" applyFont="1" applyBorder="1" applyAlignment="1"/>
    <xf numFmtId="165" fontId="2" fillId="0" borderId="3" xfId="2" applyBorder="1">
      <alignment horizontal="left"/>
    </xf>
    <xf numFmtId="165" fontId="18" fillId="0" borderId="3" xfId="2" applyFont="1" applyBorder="1" applyAlignment="1">
      <alignment horizontal="left" indent="6"/>
    </xf>
    <xf numFmtId="165" fontId="2" fillId="0" borderId="4" xfId="2" applyBorder="1">
      <alignment horizontal="left"/>
    </xf>
    <xf numFmtId="165" fontId="19" fillId="3" borderId="0" xfId="2" applyFont="1" applyFill="1" applyAlignment="1"/>
    <xf numFmtId="165" fontId="19" fillId="3" borderId="0" xfId="2" applyFont="1" applyFill="1" applyAlignment="1">
      <alignment horizontal="left" indent="6"/>
    </xf>
    <xf numFmtId="165" fontId="2" fillId="3" borderId="5" xfId="2" applyFill="1" applyBorder="1">
      <alignment horizontal="left"/>
    </xf>
    <xf numFmtId="165" fontId="11" fillId="3" borderId="0" xfId="2" applyFont="1" applyFill="1" applyAlignment="1"/>
    <xf numFmtId="165" fontId="11" fillId="3" borderId="0" xfId="2" applyFont="1" applyFill="1" applyAlignment="1">
      <alignment horizontal="left" indent="6"/>
    </xf>
    <xf numFmtId="165" fontId="18" fillId="3" borderId="0" xfId="2" applyFont="1" applyFill="1" applyAlignment="1"/>
    <xf numFmtId="165" fontId="4" fillId="2" borderId="0" xfId="2" applyFont="1" applyFill="1" applyAlignment="1">
      <alignment vertical="center"/>
    </xf>
    <xf numFmtId="165" fontId="4" fillId="2" borderId="0" xfId="2" applyFont="1" applyFill="1" applyAlignment="1">
      <alignment horizontal="right" vertical="top"/>
    </xf>
    <xf numFmtId="168" fontId="2" fillId="3" borderId="0" xfId="2" applyNumberFormat="1" applyFill="1">
      <alignment horizontal="left"/>
    </xf>
    <xf numFmtId="165" fontId="12" fillId="2" borderId="0" xfId="2" applyFont="1" applyFill="1" applyAlignment="1">
      <alignment horizontal="center" vertical="top"/>
    </xf>
    <xf numFmtId="0" fontId="12" fillId="0" borderId="6" xfId="2" applyNumberFormat="1" applyFont="1" applyBorder="1" applyAlignment="1" applyProtection="1">
      <alignment vertical="top"/>
      <protection locked="0"/>
    </xf>
    <xf numFmtId="0" fontId="12" fillId="0" borderId="6" xfId="2" applyNumberFormat="1" applyFont="1" applyBorder="1" applyAlignment="1" applyProtection="1">
      <alignment horizontal="center" vertical="top"/>
      <protection locked="0"/>
    </xf>
    <xf numFmtId="165" fontId="12" fillId="2" borderId="6" xfId="2" applyFont="1" applyFill="1" applyBorder="1" applyAlignment="1">
      <alignment horizontal="center" vertical="top"/>
    </xf>
    <xf numFmtId="168" fontId="11" fillId="3" borderId="0" xfId="2" applyNumberFormat="1" applyFont="1" applyFill="1">
      <alignment horizontal="left"/>
    </xf>
    <xf numFmtId="165" fontId="12" fillId="2" borderId="0" xfId="2" applyFont="1" applyFill="1" applyAlignment="1">
      <alignment horizontal="right" vertical="top"/>
    </xf>
    <xf numFmtId="165" fontId="12" fillId="2" borderId="0" xfId="2" applyFont="1" applyFill="1" applyAlignment="1">
      <alignment vertical="top"/>
    </xf>
    <xf numFmtId="165" fontId="11" fillId="5" borderId="0" xfId="2" applyFont="1" applyFill="1" applyAlignment="1">
      <alignment wrapText="1"/>
    </xf>
    <xf numFmtId="165" fontId="11" fillId="0" borderId="0" xfId="2" applyFont="1" applyAlignment="1">
      <alignment wrapText="1"/>
    </xf>
    <xf numFmtId="165" fontId="11" fillId="2" borderId="0" xfId="2" applyFont="1" applyFill="1" applyAlignment="1">
      <alignment wrapText="1"/>
    </xf>
    <xf numFmtId="1" fontId="2" fillId="3" borderId="0" xfId="2" applyNumberFormat="1" applyFill="1">
      <alignment horizontal="left"/>
    </xf>
    <xf numFmtId="49" fontId="12" fillId="2" borderId="0" xfId="2" applyNumberFormat="1" applyFont="1" applyFill="1" applyAlignment="1">
      <alignment horizontal="center"/>
    </xf>
    <xf numFmtId="165" fontId="12" fillId="2" borderId="0" xfId="2" applyFont="1" applyFill="1">
      <alignment horizontal="left"/>
    </xf>
    <xf numFmtId="49" fontId="11" fillId="2" borderId="0" xfId="2" applyNumberFormat="1" applyFont="1" applyFill="1" applyAlignment="1">
      <alignment horizontal="center"/>
    </xf>
    <xf numFmtId="165" fontId="11" fillId="2" borderId="0" xfId="2" applyFont="1" applyFill="1" applyAlignment="1">
      <alignment horizontal="left" indent="1"/>
    </xf>
    <xf numFmtId="49" fontId="11" fillId="2" borderId="0" xfId="2" applyNumberFormat="1" applyFont="1" applyFill="1" applyAlignment="1">
      <alignment horizontal="left" indent="1"/>
    </xf>
    <xf numFmtId="49" fontId="20" fillId="2" borderId="0" xfId="2" applyNumberFormat="1" applyFont="1" applyFill="1" applyAlignment="1">
      <alignment horizontal="left" indent="1"/>
    </xf>
    <xf numFmtId="49" fontId="12" fillId="2" borderId="0" xfId="2" applyNumberFormat="1" applyFont="1" applyFill="1">
      <alignment horizontal="left"/>
    </xf>
    <xf numFmtId="49" fontId="20" fillId="2" borderId="0" xfId="2" applyNumberFormat="1" applyFont="1" applyFill="1">
      <alignment horizontal="left"/>
    </xf>
    <xf numFmtId="49" fontId="20" fillId="2" borderId="0" xfId="2" applyNumberFormat="1" applyFont="1" applyFill="1" applyAlignment="1"/>
    <xf numFmtId="165" fontId="13" fillId="2" borderId="0" xfId="2" applyFont="1" applyFill="1">
      <alignment horizontal="left"/>
    </xf>
    <xf numFmtId="165" fontId="11" fillId="2" borderId="0" xfId="2" applyFont="1" applyFill="1" applyAlignment="1">
      <alignment horizontal="center" wrapText="1"/>
    </xf>
    <xf numFmtId="165" fontId="11" fillId="2" borderId="0" xfId="2" applyFont="1" applyFill="1" applyAlignment="1">
      <alignment horizontal="left" wrapText="1"/>
    </xf>
    <xf numFmtId="169" fontId="20" fillId="2" borderId="0" xfId="2" applyNumberFormat="1" applyFont="1" applyFill="1" applyAlignment="1"/>
    <xf numFmtId="165" fontId="11" fillId="2" borderId="0" xfId="2" applyFont="1" applyFill="1" applyAlignment="1">
      <alignment horizontal="right"/>
    </xf>
    <xf numFmtId="169" fontId="20" fillId="2" borderId="0" xfId="2" applyNumberFormat="1" applyFont="1" applyFill="1">
      <alignment horizontal="left"/>
    </xf>
    <xf numFmtId="49" fontId="20" fillId="0" borderId="0" xfId="2" applyNumberFormat="1" applyFont="1" applyAlignment="1"/>
    <xf numFmtId="168" fontId="20" fillId="3" borderId="0" xfId="2" applyNumberFormat="1" applyFont="1" applyFill="1" applyAlignment="1"/>
    <xf numFmtId="49" fontId="12" fillId="2" borderId="0" xfId="2" applyNumberFormat="1" applyFont="1" applyFill="1" applyAlignment="1"/>
    <xf numFmtId="165" fontId="22" fillId="2" borderId="0" xfId="2" applyFont="1" applyFill="1" applyAlignment="1"/>
    <xf numFmtId="165" fontId="22" fillId="0" borderId="0" xfId="2" applyFont="1" applyAlignment="1"/>
    <xf numFmtId="168" fontId="22" fillId="3" borderId="0" xfId="2" applyNumberFormat="1" applyFont="1" applyFill="1" applyAlignment="1"/>
    <xf numFmtId="165" fontId="12" fillId="2" borderId="0" xfId="2" applyFont="1" applyFill="1" applyAlignment="1"/>
    <xf numFmtId="165" fontId="11" fillId="2" borderId="0" xfId="2" applyFont="1" applyFill="1" applyAlignment="1">
      <alignment horizontal="left" vertical="center"/>
    </xf>
    <xf numFmtId="1" fontId="20" fillId="2" borderId="0" xfId="2" applyNumberFormat="1" applyFont="1" applyFill="1" applyAlignment="1">
      <alignment horizontal="center"/>
    </xf>
    <xf numFmtId="165" fontId="23" fillId="2" borderId="0" xfId="2" applyFont="1" applyFill="1">
      <alignment horizontal="left"/>
    </xf>
    <xf numFmtId="165" fontId="20" fillId="2" borderId="0" xfId="2" applyFont="1" applyFill="1" applyAlignment="1"/>
    <xf numFmtId="165" fontId="20" fillId="0" borderId="0" xfId="2" applyFont="1" applyAlignment="1"/>
    <xf numFmtId="168" fontId="12" fillId="2" borderId="0" xfId="2" applyNumberFormat="1" applyFont="1" applyFill="1" applyAlignment="1">
      <alignment horizontal="center"/>
    </xf>
    <xf numFmtId="168" fontId="20" fillId="2" borderId="0" xfId="2" applyNumberFormat="1" applyFont="1" applyFill="1" applyAlignment="1">
      <alignment horizontal="center"/>
    </xf>
    <xf numFmtId="168" fontId="20" fillId="0" borderId="0" xfId="2" applyNumberFormat="1" applyFont="1" applyAlignment="1">
      <alignment horizontal="center"/>
    </xf>
    <xf numFmtId="168" fontId="20" fillId="3" borderId="0" xfId="2" applyNumberFormat="1" applyFont="1" applyFill="1" applyAlignment="1">
      <alignment horizontal="center"/>
    </xf>
    <xf numFmtId="49" fontId="11" fillId="0" borderId="0" xfId="2" applyNumberFormat="1" applyFont="1" applyAlignment="1">
      <alignment horizontal="center"/>
    </xf>
    <xf numFmtId="168" fontId="11" fillId="3" borderId="0" xfId="2" applyNumberFormat="1" applyFont="1" applyFill="1" applyAlignment="1">
      <alignment horizontal="center"/>
    </xf>
    <xf numFmtId="165" fontId="11" fillId="2" borderId="0" xfId="2" applyFont="1" applyFill="1" applyAlignment="1"/>
    <xf numFmtId="0" fontId="11" fillId="3" borderId="0" xfId="2" applyNumberFormat="1" applyFont="1" applyFill="1" applyProtection="1">
      <alignment horizontal="left"/>
      <protection locked="0"/>
    </xf>
    <xf numFmtId="165" fontId="25" fillId="2" borderId="0" xfId="2" applyFont="1" applyFill="1" applyAlignment="1">
      <alignment vertical="center"/>
    </xf>
    <xf numFmtId="165" fontId="11" fillId="5" borderId="0" xfId="2" applyFont="1" applyFill="1">
      <alignment horizontal="left"/>
    </xf>
    <xf numFmtId="165" fontId="11" fillId="2" borderId="0" xfId="2" applyFont="1" applyFill="1" applyAlignment="1">
      <alignment vertical="center"/>
    </xf>
    <xf numFmtId="165" fontId="21" fillId="2" borderId="0" xfId="2" applyFont="1" applyFill="1" applyAlignment="1">
      <alignment vertical="center"/>
    </xf>
    <xf numFmtId="165" fontId="21" fillId="5" borderId="0" xfId="2" applyFont="1" applyFill="1" applyAlignment="1">
      <alignment vertical="center"/>
    </xf>
    <xf numFmtId="165" fontId="21" fillId="0" borderId="0" xfId="2" applyFont="1" applyAlignment="1">
      <alignment vertical="center"/>
    </xf>
    <xf numFmtId="0" fontId="21" fillId="3" borderId="0" xfId="2" applyNumberFormat="1" applyFont="1" applyFill="1" applyAlignment="1" applyProtection="1">
      <alignment vertical="center"/>
      <protection locked="0"/>
    </xf>
    <xf numFmtId="165" fontId="11" fillId="5" borderId="0" xfId="2" applyFont="1" applyFill="1" applyAlignment="1">
      <alignment vertical="center"/>
    </xf>
    <xf numFmtId="165" fontId="11" fillId="0" borderId="0" xfId="2" applyFont="1" applyAlignment="1">
      <alignment vertical="center"/>
    </xf>
    <xf numFmtId="0" fontId="11" fillId="3" borderId="0" xfId="2" applyNumberFormat="1" applyFont="1" applyFill="1" applyAlignment="1" applyProtection="1">
      <alignment vertical="center"/>
      <protection locked="0"/>
    </xf>
    <xf numFmtId="165" fontId="11" fillId="5" borderId="0" xfId="2" applyFont="1" applyFill="1" applyAlignment="1"/>
    <xf numFmtId="0" fontId="11" fillId="3" borderId="0" xfId="2" applyNumberFormat="1" applyFont="1" applyFill="1" applyAlignment="1" applyProtection="1">
      <alignment horizontal="center"/>
      <protection locked="0"/>
    </xf>
    <xf numFmtId="168" fontId="11" fillId="3" borderId="0" xfId="2" applyNumberFormat="1" applyFont="1" applyFill="1" applyAlignment="1">
      <alignment vertical="center"/>
    </xf>
    <xf numFmtId="168" fontId="21" fillId="3" borderId="0" xfId="2" applyNumberFormat="1" applyFont="1" applyFill="1" applyAlignment="1">
      <alignment vertical="center"/>
    </xf>
    <xf numFmtId="165" fontId="21" fillId="2" borderId="0" xfId="2" applyFont="1" applyFill="1">
      <alignment horizontal="left"/>
    </xf>
    <xf numFmtId="168" fontId="11" fillId="3" borderId="0" xfId="2" applyNumberFormat="1" applyFont="1" applyFill="1" applyAlignment="1"/>
    <xf numFmtId="49" fontId="12" fillId="2" borderId="0" xfId="2" applyNumberFormat="1" applyFont="1" applyFill="1" applyAlignment="1">
      <alignment horizontal="center" vertical="center"/>
    </xf>
    <xf numFmtId="49" fontId="11" fillId="2" borderId="0" xfId="2" applyNumberFormat="1" applyFont="1" applyFill="1">
      <alignment horizontal="left"/>
    </xf>
    <xf numFmtId="165" fontId="8" fillId="2" borderId="0" xfId="2" applyFont="1" applyFill="1" applyAlignment="1">
      <alignment horizontal="justify" wrapText="1"/>
    </xf>
    <xf numFmtId="49" fontId="12" fillId="2" borderId="0" xfId="2" applyNumberFormat="1" applyFont="1" applyFill="1" applyAlignment="1">
      <alignment horizontal="left" wrapText="1"/>
    </xf>
    <xf numFmtId="49" fontId="11" fillId="2" borderId="0" xfId="2" applyNumberFormat="1" applyFont="1" applyFill="1" applyAlignment="1">
      <alignment horizontal="left" wrapText="1"/>
    </xf>
    <xf numFmtId="49" fontId="20" fillId="2" borderId="0" xfId="2" applyNumberFormat="1" applyFont="1" applyFill="1" applyAlignment="1">
      <alignment wrapText="1"/>
    </xf>
    <xf numFmtId="165" fontId="12" fillId="2" borderId="0" xfId="2" applyFont="1" applyFill="1" applyAlignment="1">
      <alignment horizontal="left" wrapText="1"/>
    </xf>
    <xf numFmtId="49" fontId="11" fillId="2" borderId="0" xfId="2" applyNumberFormat="1" applyFont="1" applyFill="1" applyAlignment="1">
      <alignment horizontal="right" indent="1"/>
    </xf>
    <xf numFmtId="49" fontId="11" fillId="2" borderId="0" xfId="2" applyNumberFormat="1" applyFont="1" applyFill="1" applyAlignment="1">
      <alignment horizontal="right"/>
    </xf>
    <xf numFmtId="165" fontId="11" fillId="2" borderId="0" xfId="2" applyFont="1" applyFill="1" applyAlignment="1">
      <alignment vertical="top"/>
    </xf>
    <xf numFmtId="165" fontId="11" fillId="2" borderId="0" xfId="2" applyFont="1" applyFill="1" applyAlignment="1">
      <alignment vertical="top" wrapText="1"/>
    </xf>
    <xf numFmtId="167" fontId="11" fillId="2" borderId="0" xfId="2" applyNumberFormat="1" applyFont="1" applyFill="1">
      <alignment horizontal="left"/>
    </xf>
    <xf numFmtId="165" fontId="11" fillId="2" borderId="0" xfId="2" applyFont="1" applyFill="1" applyAlignment="1">
      <alignment horizontal="left" indent="4"/>
    </xf>
    <xf numFmtId="165" fontId="14" fillId="2" borderId="0" xfId="2" applyFont="1" applyFill="1">
      <alignment horizontal="left"/>
    </xf>
    <xf numFmtId="14" fontId="11" fillId="5" borderId="0" xfId="2" applyNumberFormat="1" applyFont="1" applyFill="1" applyAlignment="1" applyProtection="1">
      <alignment horizontal="right"/>
      <protection locked="0"/>
    </xf>
    <xf numFmtId="165" fontId="24" fillId="2" borderId="0" xfId="2" applyFont="1" applyFill="1" applyAlignment="1">
      <alignment horizontal="left" vertical="top"/>
    </xf>
    <xf numFmtId="0" fontId="2" fillId="3" borderId="0" xfId="2" applyNumberFormat="1" applyFill="1" applyProtection="1">
      <alignment horizontal="left"/>
      <protection locked="0"/>
    </xf>
    <xf numFmtId="165" fontId="12" fillId="2" borderId="0" xfId="2" quotePrefix="1" applyFont="1" applyFill="1">
      <alignment horizontal="left"/>
    </xf>
    <xf numFmtId="49" fontId="2" fillId="3" borderId="0" xfId="2" applyNumberFormat="1" applyFill="1">
      <alignment horizontal="left"/>
    </xf>
    <xf numFmtId="165" fontId="11" fillId="2" borderId="0" xfId="2" quotePrefix="1" applyFont="1" applyFill="1">
      <alignment horizontal="left"/>
    </xf>
    <xf numFmtId="165" fontId="12" fillId="0" borderId="9" xfId="2" applyFont="1" applyBorder="1" applyAlignment="1">
      <alignment horizontal="center" vertical="center"/>
    </xf>
    <xf numFmtId="165" fontId="12" fillId="2" borderId="9" xfId="2" applyFont="1" applyFill="1" applyBorder="1" applyAlignment="1">
      <alignment horizontal="center" vertical="center" wrapText="1"/>
    </xf>
    <xf numFmtId="165" fontId="12" fillId="2" borderId="0" xfId="2" applyFont="1" applyFill="1" applyAlignment="1">
      <alignment horizontal="centerContinuous"/>
    </xf>
    <xf numFmtId="165" fontId="11" fillId="2" borderId="0" xfId="2" applyFont="1" applyFill="1" applyAlignment="1">
      <alignment horizontal="centerContinuous"/>
    </xf>
    <xf numFmtId="0" fontId="11" fillId="2" borderId="0" xfId="2" applyNumberFormat="1" applyFont="1" applyFill="1" applyAlignment="1">
      <alignment horizontal="center"/>
    </xf>
    <xf numFmtId="172" fontId="11" fillId="2" borderId="0" xfId="3" applyFont="1" applyFill="1" applyBorder="1" applyAlignment="1" applyProtection="1">
      <alignment horizontal="centerContinuous"/>
    </xf>
    <xf numFmtId="165" fontId="12" fillId="2" borderId="9" xfId="2" applyFont="1" applyFill="1" applyBorder="1" applyAlignment="1">
      <alignment horizontal="center" vertical="center"/>
    </xf>
    <xf numFmtId="165" fontId="11" fillId="2" borderId="23" xfId="2" applyFont="1" applyFill="1" applyBorder="1" applyAlignment="1">
      <alignment horizontal="center" wrapText="1"/>
    </xf>
    <xf numFmtId="165" fontId="11" fillId="2" borderId="7" xfId="2" applyFont="1" applyFill="1" applyBorder="1" applyAlignment="1">
      <alignment horizontal="center" wrapText="1"/>
    </xf>
    <xf numFmtId="165" fontId="11" fillId="2" borderId="7" xfId="2" applyFont="1" applyFill="1" applyBorder="1" applyAlignment="1">
      <alignment horizontal="center" vertical="center" wrapText="1"/>
    </xf>
    <xf numFmtId="173" fontId="11" fillId="2" borderId="7" xfId="2" quotePrefix="1" applyNumberFormat="1" applyFont="1" applyFill="1" applyBorder="1" applyAlignment="1">
      <alignment horizontal="center" vertical="center" wrapText="1"/>
    </xf>
    <xf numFmtId="3" fontId="11" fillId="2" borderId="7" xfId="4" applyNumberFormat="1" applyFont="1" applyFill="1" applyBorder="1" applyAlignment="1" applyProtection="1">
      <alignment horizontal="center" vertical="center" wrapText="1"/>
    </xf>
    <xf numFmtId="3" fontId="11" fillId="2" borderId="24" xfId="4" applyNumberFormat="1" applyFont="1" applyFill="1" applyBorder="1" applyAlignment="1" applyProtection="1">
      <alignment horizontal="right" vertical="center" wrapText="1"/>
    </xf>
    <xf numFmtId="165" fontId="11" fillId="2" borderId="0" xfId="2" applyFont="1" applyFill="1" applyAlignment="1">
      <alignment horizontal="center" vertical="center" wrapText="1"/>
    </xf>
    <xf numFmtId="173" fontId="11" fillId="2" borderId="0" xfId="2" quotePrefix="1" applyNumberFormat="1" applyFont="1" applyFill="1" applyAlignment="1">
      <alignment horizontal="center" vertical="center" wrapText="1"/>
    </xf>
    <xf numFmtId="3" fontId="11" fillId="2" borderId="0" xfId="4" applyNumberFormat="1" applyFont="1" applyFill="1" applyBorder="1" applyAlignment="1" applyProtection="1">
      <alignment horizontal="center" vertical="center" wrapText="1"/>
    </xf>
    <xf numFmtId="3" fontId="12" fillId="2" borderId="0" xfId="4" applyNumberFormat="1" applyFont="1" applyFill="1" applyBorder="1" applyAlignment="1" applyProtection="1">
      <alignment horizontal="right" vertical="center" wrapText="1"/>
    </xf>
    <xf numFmtId="9" fontId="11" fillId="2" borderId="0" xfId="2" quotePrefix="1" applyNumberFormat="1" applyFont="1" applyFill="1" applyAlignment="1">
      <alignment horizontal="center" vertical="center" wrapText="1"/>
    </xf>
    <xf numFmtId="168" fontId="2" fillId="0" borderId="0" xfId="2" applyNumberFormat="1">
      <alignment horizontal="left"/>
    </xf>
    <xf numFmtId="174" fontId="0" fillId="0" borderId="0" xfId="1" applyNumberFormat="1" applyFont="1"/>
    <xf numFmtId="0" fontId="11" fillId="2" borderId="0" xfId="0" applyFont="1" applyFill="1" applyAlignment="1">
      <alignment horizontal="left"/>
    </xf>
    <xf numFmtId="0" fontId="11" fillId="0" borderId="0" xfId="0" applyFont="1" applyAlignment="1">
      <alignment horizontal="left"/>
    </xf>
    <xf numFmtId="0" fontId="34" fillId="0" borderId="0" xfId="0" applyFont="1" applyAlignment="1" applyProtection="1">
      <alignment horizontal="left"/>
      <protection locked="0" hidden="1"/>
    </xf>
    <xf numFmtId="0" fontId="37" fillId="0" borderId="0" xfId="0" applyFont="1" applyAlignment="1" applyProtection="1">
      <alignment horizontal="left"/>
      <protection locked="0" hidden="1"/>
    </xf>
    <xf numFmtId="0" fontId="37" fillId="0" borderId="0" xfId="0" applyFont="1" applyAlignment="1">
      <alignment horizontal="left"/>
    </xf>
    <xf numFmtId="164" fontId="34" fillId="0" borderId="0" xfId="6" applyFont="1" applyFill="1" applyProtection="1">
      <protection locked="0" hidden="1"/>
    </xf>
    <xf numFmtId="0" fontId="7" fillId="0" borderId="0" xfId="0" applyFont="1" applyAlignment="1">
      <alignment vertical="center"/>
    </xf>
    <xf numFmtId="49" fontId="36" fillId="0" borderId="0" xfId="0" applyNumberFormat="1" applyFont="1" applyAlignment="1">
      <alignment vertical="top" wrapText="1"/>
    </xf>
    <xf numFmtId="0" fontId="7" fillId="0" borderId="0" xfId="0" applyFont="1"/>
    <xf numFmtId="0" fontId="38" fillId="0" borderId="27" xfId="0" applyFont="1" applyBorder="1" applyAlignment="1">
      <alignment horizontal="right" indent="1"/>
    </xf>
    <xf numFmtId="0" fontId="39" fillId="0" borderId="27" xfId="0" applyFont="1" applyBorder="1" applyAlignment="1" applyProtection="1">
      <alignment horizontal="left"/>
      <protection locked="0" hidden="1"/>
    </xf>
    <xf numFmtId="0" fontId="39" fillId="0" borderId="0" xfId="0" applyFont="1" applyAlignment="1" applyProtection="1">
      <alignment horizontal="left"/>
      <protection locked="0" hidden="1"/>
    </xf>
    <xf numFmtId="0" fontId="42" fillId="0" borderId="26" xfId="0" applyFont="1" applyBorder="1"/>
    <xf numFmtId="0" fontId="42" fillId="0" borderId="0" xfId="0" applyFont="1"/>
    <xf numFmtId="0" fontId="40" fillId="0" borderId="0" xfId="0" applyFont="1" applyAlignment="1">
      <alignment horizontal="right" vertical="top" indent="1"/>
    </xf>
    <xf numFmtId="49" fontId="46" fillId="0" borderId="0" xfId="0" applyNumberFormat="1" applyFont="1" applyAlignment="1">
      <alignment vertical="top" wrapText="1"/>
    </xf>
    <xf numFmtId="0" fontId="12" fillId="0" borderId="0" xfId="0" applyFont="1" applyAlignment="1">
      <alignment horizontal="left" indent="1"/>
    </xf>
    <xf numFmtId="0" fontId="42" fillId="0" borderId="17" xfId="0" applyFont="1" applyBorder="1"/>
    <xf numFmtId="165" fontId="12" fillId="10" borderId="0" xfId="2" applyFont="1" applyFill="1" applyAlignment="1">
      <alignment vertical="top"/>
    </xf>
    <xf numFmtId="0" fontId="7" fillId="2" borderId="27" xfId="0" applyFont="1" applyFill="1" applyBorder="1" applyAlignment="1">
      <alignment horizontal="right" indent="1"/>
    </xf>
    <xf numFmtId="0" fontId="6" fillId="0" borderId="0" xfId="0" applyFont="1" applyAlignment="1">
      <alignment horizontal="right" vertical="top" indent="1"/>
    </xf>
    <xf numFmtId="0" fontId="7" fillId="2" borderId="0" xfId="0" applyFont="1" applyFill="1"/>
    <xf numFmtId="0" fontId="7" fillId="2" borderId="0" xfId="0" applyFont="1" applyFill="1" applyAlignment="1">
      <alignment vertical="center"/>
    </xf>
    <xf numFmtId="0" fontId="12" fillId="0" borderId="0" xfId="0" applyFont="1" applyAlignment="1">
      <alignment horizontal="right"/>
    </xf>
    <xf numFmtId="0" fontId="12" fillId="0" borderId="0" xfId="0" applyFont="1" applyAlignment="1">
      <alignment horizontal="left"/>
    </xf>
    <xf numFmtId="174" fontId="34" fillId="9" borderId="25" xfId="0" applyNumberFormat="1" applyFont="1" applyFill="1" applyBorder="1" applyAlignment="1">
      <alignment horizontal="right" vertical="center"/>
    </xf>
    <xf numFmtId="0" fontId="11" fillId="5" borderId="0" xfId="2" applyNumberFormat="1" applyFont="1" applyFill="1" applyAlignment="1" applyProtection="1">
      <protection locked="0"/>
    </xf>
    <xf numFmtId="165" fontId="11" fillId="4" borderId="0" xfId="2" applyFont="1" applyFill="1" applyAlignment="1">
      <alignment horizontal="center" vertical="center"/>
    </xf>
    <xf numFmtId="165" fontId="11" fillId="4" borderId="0" xfId="2" applyFont="1" applyFill="1" applyAlignment="1">
      <alignment horizontal="center" vertical="center" wrapText="1"/>
    </xf>
    <xf numFmtId="0" fontId="2" fillId="0" borderId="0" xfId="0" applyFont="1" applyAlignment="1">
      <alignment horizontal="left"/>
    </xf>
    <xf numFmtId="0" fontId="31" fillId="5" borderId="17" xfId="2" applyNumberFormat="1" applyFont="1" applyFill="1" applyBorder="1" applyAlignment="1">
      <alignment vertical="center"/>
    </xf>
    <xf numFmtId="0" fontId="31" fillId="5" borderId="18" xfId="2" applyNumberFormat="1" applyFont="1" applyFill="1" applyBorder="1" applyAlignment="1">
      <alignment vertical="center"/>
    </xf>
    <xf numFmtId="0" fontId="53" fillId="0" borderId="0" xfId="0" applyFont="1"/>
    <xf numFmtId="0" fontId="51" fillId="0" borderId="0" xfId="0" applyFont="1"/>
    <xf numFmtId="174" fontId="0" fillId="0" borderId="8" xfId="1" applyNumberFormat="1" applyFont="1" applyBorder="1"/>
    <xf numFmtId="0" fontId="0" fillId="0" borderId="0" xfId="0" applyAlignment="1">
      <alignment horizontal="center"/>
    </xf>
    <xf numFmtId="0" fontId="0" fillId="0" borderId="0" xfId="0" applyAlignment="1">
      <alignment horizontal="center" wrapText="1"/>
    </xf>
    <xf numFmtId="6" fontId="0" fillId="0" borderId="0" xfId="0" applyNumberFormat="1"/>
    <xf numFmtId="174" fontId="11" fillId="4" borderId="8" xfId="1" applyNumberFormat="1" applyFont="1" applyFill="1" applyBorder="1" applyAlignment="1" applyProtection="1">
      <alignment horizontal="left"/>
      <protection locked="0"/>
    </xf>
    <xf numFmtId="0" fontId="0" fillId="0" borderId="0" xfId="0" applyAlignment="1">
      <alignment horizontal="center" vertical="center" wrapText="1"/>
    </xf>
    <xf numFmtId="0" fontId="57" fillId="0" borderId="0" xfId="8"/>
    <xf numFmtId="174" fontId="0" fillId="0" borderId="0" xfId="0" applyNumberFormat="1"/>
    <xf numFmtId="174" fontId="0" fillId="0" borderId="0" xfId="1" applyNumberFormat="1" applyFont="1" applyBorder="1"/>
    <xf numFmtId="174" fontId="0" fillId="0" borderId="36" xfId="1" applyNumberFormat="1" applyFont="1" applyBorder="1"/>
    <xf numFmtId="9" fontId="0" fillId="0" borderId="0" xfId="7" applyFont="1"/>
    <xf numFmtId="0" fontId="0" fillId="0" borderId="0" xfId="0" applyAlignment="1">
      <alignment horizontal="right"/>
    </xf>
    <xf numFmtId="0" fontId="51" fillId="0" borderId="0" xfId="0" applyFont="1" applyAlignment="1">
      <alignment horizontal="right"/>
    </xf>
    <xf numFmtId="0" fontId="0" fillId="0" borderId="36" xfId="0" applyBorder="1" applyAlignment="1">
      <alignment horizontal="right"/>
    </xf>
    <xf numFmtId="165" fontId="12" fillId="0" borderId="0" xfId="2" applyFont="1" applyAlignment="1">
      <alignment horizontal="center" vertical="top"/>
    </xf>
    <xf numFmtId="168" fontId="11" fillId="0" borderId="0" xfId="2" applyNumberFormat="1" applyFont="1" applyProtection="1">
      <alignment horizontal="left"/>
      <protection locked="0"/>
    </xf>
    <xf numFmtId="168" fontId="12" fillId="0" borderId="0" xfId="2" applyNumberFormat="1" applyFont="1" applyAlignment="1" applyProtection="1">
      <alignment horizontal="center"/>
      <protection locked="0"/>
    </xf>
    <xf numFmtId="165" fontId="12" fillId="0" borderId="0" xfId="2" applyFont="1" applyAlignment="1">
      <alignment horizontal="center"/>
    </xf>
    <xf numFmtId="168" fontId="21" fillId="0" borderId="0" xfId="2" applyNumberFormat="1" applyFont="1" applyAlignment="1" applyProtection="1">
      <alignment vertical="center"/>
      <protection locked="0"/>
    </xf>
    <xf numFmtId="168" fontId="11" fillId="0" borderId="0" xfId="2" applyNumberFormat="1" applyFont="1" applyAlignment="1" applyProtection="1">
      <alignment vertical="center"/>
      <protection locked="0"/>
    </xf>
    <xf numFmtId="168" fontId="12" fillId="0" borderId="0" xfId="2" applyNumberFormat="1" applyFont="1" applyAlignment="1" applyProtection="1">
      <alignment horizontal="center" vertical="center"/>
      <protection locked="0"/>
    </xf>
    <xf numFmtId="168" fontId="2" fillId="0" borderId="0" xfId="2" applyNumberFormat="1" applyProtection="1">
      <alignment horizontal="left"/>
      <protection locked="0"/>
    </xf>
    <xf numFmtId="165" fontId="2" fillId="0" borderId="0" xfId="2" applyProtection="1">
      <alignment horizontal="left"/>
      <protection locked="0"/>
    </xf>
    <xf numFmtId="49" fontId="2" fillId="0" borderId="0" xfId="2" applyNumberFormat="1">
      <alignment horizontal="left"/>
    </xf>
    <xf numFmtId="0" fontId="0" fillId="0" borderId="0" xfId="0" applyAlignment="1">
      <alignment horizontal="left" indent="2"/>
    </xf>
    <xf numFmtId="0" fontId="0" fillId="0" borderId="0" xfId="0" applyAlignment="1">
      <alignment horizontal="left" indent="4"/>
    </xf>
    <xf numFmtId="0" fontId="59" fillId="0" borderId="0" xfId="0" applyFont="1" applyAlignment="1">
      <alignment vertical="center"/>
    </xf>
    <xf numFmtId="0" fontId="59" fillId="0" borderId="0" xfId="0" applyFont="1" applyAlignment="1">
      <alignment horizontal="left" vertical="center" indent="9"/>
    </xf>
    <xf numFmtId="0" fontId="60" fillId="0" borderId="0" xfId="0" applyFont="1"/>
    <xf numFmtId="44" fontId="0" fillId="0" borderId="0" xfId="1" applyFont="1"/>
    <xf numFmtId="0" fontId="34" fillId="0" borderId="0" xfId="0" applyFont="1"/>
    <xf numFmtId="0" fontId="62" fillId="0" borderId="0" xfId="0" applyFont="1"/>
    <xf numFmtId="44" fontId="42" fillId="0" borderId="0" xfId="1" applyFont="1"/>
    <xf numFmtId="10" fontId="0" fillId="0" borderId="0" xfId="7" applyNumberFormat="1" applyFont="1"/>
    <xf numFmtId="14" fontId="43" fillId="4" borderId="8" xfId="0" applyNumberFormat="1" applyFont="1" applyFill="1" applyBorder="1" applyAlignment="1" applyProtection="1">
      <alignment horizontal="center"/>
      <protection locked="0"/>
    </xf>
    <xf numFmtId="0" fontId="53" fillId="4" borderId="18" xfId="0" applyFont="1" applyFill="1" applyBorder="1" applyProtection="1">
      <protection locked="0"/>
    </xf>
    <xf numFmtId="174" fontId="53" fillId="4" borderId="18" xfId="1" applyNumberFormat="1" applyFont="1" applyFill="1" applyBorder="1" applyProtection="1">
      <protection locked="0"/>
    </xf>
    <xf numFmtId="0" fontId="53" fillId="4" borderId="8" xfId="0" applyFont="1" applyFill="1" applyBorder="1" applyProtection="1">
      <protection locked="0"/>
    </xf>
    <xf numFmtId="174" fontId="53" fillId="4" borderId="8" xfId="1" applyNumberFormat="1" applyFont="1" applyFill="1" applyBorder="1" applyProtection="1">
      <protection locked="0"/>
    </xf>
    <xf numFmtId="0" fontId="34" fillId="8" borderId="25" xfId="0" applyFont="1" applyFill="1" applyBorder="1" applyAlignment="1" applyProtection="1">
      <alignment horizontal="left"/>
      <protection locked="0"/>
    </xf>
    <xf numFmtId="174" fontId="34" fillId="8" borderId="25" xfId="1" applyNumberFormat="1" applyFont="1" applyFill="1" applyBorder="1" applyAlignment="1" applyProtection="1">
      <alignment horizontal="left"/>
      <protection locked="0"/>
    </xf>
    <xf numFmtId="176" fontId="34" fillId="8" borderId="25" xfId="5" applyNumberFormat="1" applyFont="1" applyFill="1" applyBorder="1" applyAlignment="1" applyProtection="1">
      <alignment horizontal="right"/>
      <protection locked="0"/>
    </xf>
    <xf numFmtId="174" fontId="34" fillId="8" borderId="25" xfId="0" applyNumberFormat="1" applyFont="1" applyFill="1" applyBorder="1" applyAlignment="1" applyProtection="1">
      <alignment horizontal="right"/>
      <protection locked="0"/>
    </xf>
    <xf numFmtId="1" fontId="20" fillId="0" borderId="0" xfId="2" applyNumberFormat="1" applyFont="1" applyAlignment="1">
      <alignment horizontal="center"/>
    </xf>
    <xf numFmtId="10" fontId="53" fillId="4" borderId="18" xfId="7" applyNumberFormat="1" applyFont="1" applyFill="1" applyBorder="1" applyProtection="1">
      <protection locked="0"/>
    </xf>
    <xf numFmtId="10" fontId="53" fillId="4" borderId="8" xfId="7" applyNumberFormat="1" applyFont="1" applyFill="1" applyBorder="1" applyProtection="1">
      <protection locked="0"/>
    </xf>
    <xf numFmtId="174" fontId="34" fillId="8" borderId="25" xfId="1" applyNumberFormat="1" applyFont="1" applyFill="1" applyBorder="1" applyAlignment="1" applyProtection="1">
      <alignment horizontal="right"/>
      <protection locked="0"/>
    </xf>
    <xf numFmtId="174" fontId="34" fillId="4" borderId="25" xfId="1" applyNumberFormat="1" applyFont="1" applyFill="1" applyBorder="1" applyAlignment="1" applyProtection="1">
      <alignment horizontal="center" vertical="center"/>
      <protection locked="0"/>
    </xf>
    <xf numFmtId="167" fontId="0" fillId="0" borderId="0" xfId="0" applyNumberFormat="1"/>
    <xf numFmtId="1" fontId="0" fillId="0" borderId="0" xfId="0" applyNumberFormat="1"/>
    <xf numFmtId="174" fontId="0" fillId="4" borderId="0" xfId="1" applyNumberFormat="1" applyFont="1" applyFill="1" applyProtection="1"/>
    <xf numFmtId="165" fontId="11" fillId="4" borderId="0" xfId="2" applyFont="1" applyFill="1" applyAlignment="1" applyProtection="1">
      <alignment horizontal="center" vertical="center"/>
      <protection locked="0"/>
    </xf>
    <xf numFmtId="0" fontId="0" fillId="0" borderId="8" xfId="0" applyBorder="1" applyAlignment="1">
      <alignment horizontal="center"/>
    </xf>
    <xf numFmtId="0" fontId="3" fillId="5" borderId="39" xfId="0" applyFont="1" applyFill="1" applyBorder="1" applyAlignment="1">
      <alignment horizontal="right"/>
    </xf>
    <xf numFmtId="0" fontId="3" fillId="5" borderId="6" xfId="0" applyFont="1" applyFill="1" applyBorder="1" applyAlignment="1">
      <alignment horizontal="right"/>
    </xf>
    <xf numFmtId="0" fontId="38" fillId="5" borderId="6" xfId="0" applyFont="1" applyFill="1" applyBorder="1" applyAlignment="1">
      <alignment vertical="center"/>
    </xf>
    <xf numFmtId="44" fontId="38" fillId="5" borderId="6" xfId="1" applyFont="1" applyFill="1" applyBorder="1" applyAlignment="1">
      <alignment horizontal="right" indent="1"/>
    </xf>
    <xf numFmtId="0" fontId="7" fillId="5" borderId="40" xfId="0" applyFont="1" applyFill="1" applyBorder="1" applyAlignment="1">
      <alignment horizontal="right" indent="1"/>
    </xf>
    <xf numFmtId="0" fontId="18" fillId="5" borderId="41" xfId="0" applyFont="1" applyFill="1" applyBorder="1" applyAlignment="1">
      <alignment horizontal="right"/>
    </xf>
    <xf numFmtId="0" fontId="18" fillId="5" borderId="0" xfId="0" applyFont="1" applyFill="1" applyAlignment="1">
      <alignment horizontal="right"/>
    </xf>
    <xf numFmtId="0" fontId="18" fillId="5" borderId="0" xfId="0" applyFont="1" applyFill="1" applyAlignment="1">
      <alignment horizontal="right" vertical="top"/>
    </xf>
    <xf numFmtId="44" fontId="6" fillId="5" borderId="0" xfId="1" applyFont="1" applyFill="1" applyBorder="1" applyAlignment="1">
      <alignment horizontal="right" vertical="top" indent="1"/>
    </xf>
    <xf numFmtId="0" fontId="40" fillId="5" borderId="42" xfId="0" applyFont="1" applyFill="1" applyBorder="1" applyAlignment="1">
      <alignment horizontal="right" vertical="top" indent="1"/>
    </xf>
    <xf numFmtId="0" fontId="12" fillId="5" borderId="43" xfId="0" applyFont="1" applyFill="1" applyBorder="1"/>
    <xf numFmtId="0" fontId="12" fillId="5" borderId="2" xfId="0" applyFont="1" applyFill="1" applyBorder="1"/>
    <xf numFmtId="0" fontId="12" fillId="5" borderId="2" xfId="0" applyFont="1" applyFill="1" applyBorder="1" applyAlignment="1">
      <alignment horizontal="center"/>
    </xf>
    <xf numFmtId="44" fontId="17" fillId="5" borderId="2" xfId="1" applyFont="1" applyFill="1" applyBorder="1"/>
    <xf numFmtId="0" fontId="12" fillId="5" borderId="2" xfId="0" applyFont="1" applyFill="1" applyBorder="1" applyAlignment="1">
      <alignment horizontal="right"/>
    </xf>
    <xf numFmtId="0" fontId="12" fillId="5" borderId="44" xfId="0" applyFont="1" applyFill="1" applyBorder="1" applyAlignment="1">
      <alignment horizontal="left" indent="1"/>
    </xf>
    <xf numFmtId="0" fontId="42" fillId="5" borderId="39" xfId="0" applyFont="1" applyFill="1" applyBorder="1"/>
    <xf numFmtId="0" fontId="42" fillId="5" borderId="6" xfId="0" applyFont="1" applyFill="1" applyBorder="1"/>
    <xf numFmtId="0" fontId="42" fillId="5" borderId="6" xfId="0" applyFont="1" applyFill="1" applyBorder="1" applyAlignment="1">
      <alignment horizontal="center"/>
    </xf>
    <xf numFmtId="44" fontId="42" fillId="5" borderId="6" xfId="1" applyFont="1" applyFill="1" applyBorder="1"/>
    <xf numFmtId="0" fontId="42" fillId="5" borderId="40" xfId="0" applyFont="1" applyFill="1" applyBorder="1"/>
    <xf numFmtId="0" fontId="42" fillId="5" borderId="41" xfId="0" applyFont="1" applyFill="1" applyBorder="1"/>
    <xf numFmtId="0" fontId="42" fillId="5" borderId="0" xfId="0" applyFont="1" applyFill="1"/>
    <xf numFmtId="0" fontId="42" fillId="5" borderId="0" xfId="0" applyFont="1" applyFill="1" applyAlignment="1">
      <alignment horizontal="center"/>
    </xf>
    <xf numFmtId="44" fontId="42" fillId="5" borderId="0" xfId="1" applyFont="1" applyFill="1" applyBorder="1"/>
    <xf numFmtId="0" fontId="42" fillId="5" borderId="42" xfId="0" applyFont="1" applyFill="1" applyBorder="1"/>
    <xf numFmtId="0" fontId="39" fillId="5" borderId="41" xfId="0" applyFont="1" applyFill="1" applyBorder="1" applyAlignment="1">
      <alignment horizontal="left"/>
    </xf>
    <xf numFmtId="0" fontId="39" fillId="5" borderId="0" xfId="0" applyFont="1" applyFill="1"/>
    <xf numFmtId="0" fontId="39" fillId="5" borderId="0" xfId="0" applyFont="1" applyFill="1" applyAlignment="1">
      <alignment horizontal="left"/>
    </xf>
    <xf numFmtId="172" fontId="28" fillId="5" borderId="0" xfId="3" applyFont="1" applyFill="1" applyBorder="1" applyAlignment="1" applyProtection="1">
      <alignment horizontal="center"/>
    </xf>
    <xf numFmtId="0" fontId="43" fillId="5" borderId="0" xfId="0" applyFont="1" applyFill="1" applyAlignment="1">
      <alignment horizontal="right"/>
    </xf>
    <xf numFmtId="44" fontId="43" fillId="5" borderId="0" xfId="1" applyFont="1" applyFill="1" applyBorder="1" applyAlignment="1">
      <alignment horizontal="right"/>
    </xf>
    <xf numFmtId="0" fontId="42" fillId="5" borderId="43" xfId="0" applyFont="1" applyFill="1" applyBorder="1"/>
    <xf numFmtId="0" fontId="42" fillId="5" borderId="2" xfId="0" applyFont="1" applyFill="1" applyBorder="1"/>
    <xf numFmtId="0" fontId="39" fillId="5" borderId="2" xfId="0" applyFont="1" applyFill="1" applyBorder="1" applyAlignment="1">
      <alignment horizontal="left"/>
    </xf>
    <xf numFmtId="44" fontId="42" fillId="5" borderId="2" xfId="1" applyFont="1" applyFill="1" applyBorder="1"/>
    <xf numFmtId="0" fontId="42" fillId="5" borderId="44" xfId="0" applyFont="1" applyFill="1" applyBorder="1"/>
    <xf numFmtId="0" fontId="39" fillId="5" borderId="6" xfId="0" applyFont="1" applyFill="1" applyBorder="1" applyAlignment="1">
      <alignment horizontal="left"/>
    </xf>
    <xf numFmtId="0" fontId="44" fillId="5" borderId="0" xfId="0" applyFont="1" applyFill="1"/>
    <xf numFmtId="0" fontId="43" fillId="5" borderId="0" xfId="0" applyFont="1" applyFill="1"/>
    <xf numFmtId="174" fontId="7" fillId="5" borderId="8" xfId="1" applyNumberFormat="1" applyFont="1" applyFill="1" applyBorder="1" applyAlignment="1" applyProtection="1">
      <alignment horizontal="center"/>
    </xf>
    <xf numFmtId="49" fontId="46" fillId="5" borderId="42" xfId="0" applyNumberFormat="1" applyFont="1" applyFill="1" applyBorder="1" applyAlignment="1">
      <alignment vertical="top" wrapText="1"/>
    </xf>
    <xf numFmtId="0" fontId="53" fillId="5" borderId="41" xfId="0" applyFont="1" applyFill="1" applyBorder="1"/>
    <xf numFmtId="0" fontId="53" fillId="5" borderId="0" xfId="0" applyFont="1" applyFill="1"/>
    <xf numFmtId="0" fontId="42" fillId="5" borderId="0" xfId="0" applyFont="1" applyFill="1" applyAlignment="1">
      <alignment horizontal="left"/>
    </xf>
    <xf numFmtId="44" fontId="53" fillId="5" borderId="0" xfId="1" applyFont="1" applyFill="1" applyBorder="1"/>
    <xf numFmtId="0" fontId="53" fillId="5" borderId="42" xfId="0" applyFont="1" applyFill="1" applyBorder="1"/>
    <xf numFmtId="0" fontId="42" fillId="5" borderId="21" xfId="0" applyFont="1" applyFill="1" applyBorder="1"/>
    <xf numFmtId="0" fontId="52" fillId="5" borderId="5" xfId="0" applyFont="1" applyFill="1" applyBorder="1" applyAlignment="1">
      <alignment horizontal="left"/>
    </xf>
    <xf numFmtId="0" fontId="43" fillId="5" borderId="5" xfId="0" applyFont="1" applyFill="1" applyBorder="1"/>
    <xf numFmtId="0" fontId="42" fillId="5" borderId="5" xfId="0" applyFont="1" applyFill="1" applyBorder="1"/>
    <xf numFmtId="44" fontId="43" fillId="5" borderId="5" xfId="1" applyFont="1" applyFill="1" applyBorder="1"/>
    <xf numFmtId="0" fontId="42" fillId="5" borderId="45" xfId="0" applyFont="1" applyFill="1" applyBorder="1"/>
    <xf numFmtId="0" fontId="42" fillId="5" borderId="17" xfId="0" applyFont="1" applyFill="1" applyBorder="1"/>
    <xf numFmtId="44" fontId="43" fillId="5" borderId="0" xfId="1" applyFont="1" applyFill="1" applyBorder="1"/>
    <xf numFmtId="0" fontId="67" fillId="5" borderId="0" xfId="0" applyFont="1" applyFill="1" applyAlignment="1">
      <alignment horizontal="left" wrapText="1"/>
    </xf>
    <xf numFmtId="0" fontId="43" fillId="5" borderId="0" xfId="0" applyFont="1" applyFill="1" applyAlignment="1">
      <alignment horizontal="left" indent="7"/>
    </xf>
    <xf numFmtId="0" fontId="43" fillId="5" borderId="0" xfId="0" applyFont="1" applyFill="1" applyAlignment="1">
      <alignment horizontal="left" indent="6"/>
    </xf>
    <xf numFmtId="0" fontId="43" fillId="5" borderId="0" xfId="0" applyFont="1" applyFill="1" applyAlignment="1">
      <alignment horizontal="left" indent="2"/>
    </xf>
    <xf numFmtId="0" fontId="34" fillId="5" borderId="0" xfId="0" applyFont="1" applyFill="1" applyAlignment="1">
      <alignment horizontal="left" indent="2"/>
    </xf>
    <xf numFmtId="44" fontId="34" fillId="5" borderId="0" xfId="1" applyFont="1" applyFill="1" applyBorder="1"/>
    <xf numFmtId="0" fontId="34" fillId="5" borderId="41" xfId="0" applyFont="1" applyFill="1" applyBorder="1"/>
    <xf numFmtId="0" fontId="34" fillId="5" borderId="17" xfId="0" applyFont="1" applyFill="1" applyBorder="1"/>
    <xf numFmtId="0" fontId="34" fillId="5" borderId="0" xfId="0" applyFont="1" applyFill="1"/>
    <xf numFmtId="0" fontId="34" fillId="5" borderId="42" xfId="0" applyFont="1" applyFill="1" applyBorder="1"/>
    <xf numFmtId="0" fontId="34" fillId="5" borderId="19" xfId="0" applyFont="1" applyFill="1" applyBorder="1"/>
    <xf numFmtId="0" fontId="34" fillId="5" borderId="3" xfId="0" applyFont="1" applyFill="1" applyBorder="1" applyAlignment="1">
      <alignment horizontal="left" indent="2"/>
    </xf>
    <xf numFmtId="0" fontId="34" fillId="5" borderId="3" xfId="0" applyFont="1" applyFill="1" applyBorder="1"/>
    <xf numFmtId="174" fontId="34" fillId="5" borderId="3" xfId="1" applyNumberFormat="1" applyFont="1" applyFill="1" applyBorder="1"/>
    <xf numFmtId="0" fontId="34" fillId="5" borderId="46" xfId="0" applyFont="1" applyFill="1" applyBorder="1"/>
    <xf numFmtId="0" fontId="52" fillId="5" borderId="0" xfId="0" applyFont="1" applyFill="1" applyAlignment="1">
      <alignment horizontal="left"/>
    </xf>
    <xf numFmtId="0" fontId="43" fillId="5" borderId="0" xfId="0" applyFont="1" applyFill="1" applyAlignment="1">
      <alignment horizontal="left" indent="4"/>
    </xf>
    <xf numFmtId="0" fontId="43" fillId="5" borderId="0" xfId="0" applyFont="1" applyFill="1" applyAlignment="1">
      <alignment vertical="top"/>
    </xf>
    <xf numFmtId="0" fontId="42" fillId="5" borderId="19" xfId="0" applyFont="1" applyFill="1" applyBorder="1"/>
    <xf numFmtId="0" fontId="43" fillId="5" borderId="3" xfId="0" applyFont="1" applyFill="1" applyBorder="1" applyAlignment="1">
      <alignment horizontal="left" indent="4"/>
    </xf>
    <xf numFmtId="0" fontId="42" fillId="5" borderId="3" xfId="0" applyFont="1" applyFill="1" applyBorder="1"/>
    <xf numFmtId="0" fontId="43" fillId="5" borderId="3" xfId="0" applyFont="1" applyFill="1" applyBorder="1" applyAlignment="1">
      <alignment vertical="top"/>
    </xf>
    <xf numFmtId="44" fontId="42" fillId="5" borderId="3" xfId="1" applyFont="1" applyFill="1" applyBorder="1"/>
    <xf numFmtId="0" fontId="42" fillId="5" borderId="46" xfId="0" applyFont="1" applyFill="1" applyBorder="1"/>
    <xf numFmtId="0" fontId="43" fillId="5" borderId="0" xfId="0" applyFont="1" applyFill="1" applyAlignment="1">
      <alignment horizontal="left" vertical="top" indent="4"/>
    </xf>
    <xf numFmtId="174" fontId="42" fillId="5" borderId="0" xfId="1" applyNumberFormat="1" applyFont="1" applyFill="1" applyBorder="1"/>
    <xf numFmtId="0" fontId="52" fillId="5" borderId="0" xfId="0" applyFont="1" applyFill="1" applyAlignment="1">
      <alignment horizontal="left" vertical="top"/>
    </xf>
    <xf numFmtId="0" fontId="42" fillId="5" borderId="38" xfId="0" applyFont="1" applyFill="1" applyBorder="1"/>
    <xf numFmtId="174" fontId="12" fillId="4" borderId="8" xfId="1" applyNumberFormat="1" applyFont="1" applyFill="1" applyBorder="1" applyAlignment="1" applyProtection="1">
      <alignment horizontal="center"/>
      <protection locked="0"/>
    </xf>
    <xf numFmtId="174" fontId="12" fillId="4" borderId="25" xfId="1" applyNumberFormat="1" applyFont="1" applyFill="1" applyBorder="1" applyAlignment="1" applyProtection="1">
      <alignment horizontal="center"/>
      <protection locked="0"/>
    </xf>
    <xf numFmtId="0" fontId="39" fillId="5" borderId="0" xfId="0" applyFont="1" applyFill="1" applyAlignment="1">
      <alignment horizontal="left" vertical="center"/>
    </xf>
    <xf numFmtId="0" fontId="42" fillId="5" borderId="8" xfId="0" applyFont="1" applyFill="1" applyBorder="1" applyAlignment="1">
      <alignment horizontal="center" vertical="center" wrapText="1"/>
    </xf>
    <xf numFmtId="0" fontId="42" fillId="5" borderId="8" xfId="0" applyFont="1" applyFill="1" applyBorder="1" applyAlignment="1">
      <alignment horizontal="center" vertical="center"/>
    </xf>
    <xf numFmtId="0" fontId="53" fillId="5" borderId="18" xfId="0" applyFont="1" applyFill="1" applyBorder="1"/>
    <xf numFmtId="0" fontId="53" fillId="5" borderId="8" xfId="0" applyFont="1" applyFill="1" applyBorder="1"/>
    <xf numFmtId="174" fontId="12" fillId="5" borderId="8" xfId="1" applyNumberFormat="1" applyFont="1" applyFill="1" applyBorder="1" applyAlignment="1" applyProtection="1">
      <alignment horizontal="center"/>
    </xf>
    <xf numFmtId="0" fontId="53" fillId="5" borderId="35" xfId="0" applyFont="1" applyFill="1" applyBorder="1"/>
    <xf numFmtId="0" fontId="53" fillId="5" borderId="36" xfId="0" applyFont="1" applyFill="1" applyBorder="1"/>
    <xf numFmtId="44" fontId="53" fillId="5" borderId="36" xfId="1" applyFont="1" applyFill="1" applyBorder="1"/>
    <xf numFmtId="174" fontId="42" fillId="5" borderId="37" xfId="1" applyNumberFormat="1" applyFont="1" applyFill="1" applyBorder="1"/>
    <xf numFmtId="0" fontId="53" fillId="5" borderId="8" xfId="0" applyFont="1" applyFill="1" applyBorder="1" applyAlignment="1">
      <alignment vertical="center"/>
    </xf>
    <xf numFmtId="174" fontId="12" fillId="4" borderId="18" xfId="1" applyNumberFormat="1" applyFont="1" applyFill="1" applyBorder="1" applyAlignment="1" applyProtection="1">
      <alignment horizontal="center"/>
      <protection locked="0"/>
    </xf>
    <xf numFmtId="174" fontId="12" fillId="4" borderId="20" xfId="1" applyNumberFormat="1" applyFont="1" applyFill="1" applyBorder="1" applyAlignment="1" applyProtection="1">
      <alignment horizontal="center"/>
      <protection locked="0"/>
    </xf>
    <xf numFmtId="0" fontId="53" fillId="5" borderId="8" xfId="0" applyFont="1" applyFill="1" applyBorder="1" applyAlignment="1">
      <alignment horizontal="center" vertical="center" wrapText="1"/>
    </xf>
    <xf numFmtId="0" fontId="53" fillId="5" borderId="8" xfId="0" applyFont="1" applyFill="1" applyBorder="1" applyAlignment="1">
      <alignment horizontal="center" vertical="center"/>
    </xf>
    <xf numFmtId="44" fontId="53" fillId="5" borderId="8" xfId="1" applyFont="1" applyFill="1" applyBorder="1" applyAlignment="1">
      <alignment horizontal="center" vertical="center" wrapText="1"/>
    </xf>
    <xf numFmtId="174" fontId="42" fillId="5" borderId="47" xfId="1" applyNumberFormat="1" applyFont="1" applyFill="1" applyBorder="1"/>
    <xf numFmtId="0" fontId="42" fillId="5" borderId="34" xfId="0" applyFont="1" applyFill="1" applyBorder="1" applyAlignment="1">
      <alignment horizontal="center" vertical="center"/>
    </xf>
    <xf numFmtId="174" fontId="42" fillId="5" borderId="34" xfId="0" applyNumberFormat="1" applyFont="1" applyFill="1" applyBorder="1" applyAlignment="1">
      <alignment horizontal="center" vertical="center"/>
    </xf>
    <xf numFmtId="44" fontId="42" fillId="5" borderId="34" xfId="1" applyFont="1" applyFill="1" applyBorder="1" applyAlignment="1">
      <alignment horizontal="center" vertical="center"/>
    </xf>
    <xf numFmtId="174" fontId="53" fillId="5" borderId="18" xfId="1" applyNumberFormat="1" applyFont="1" applyFill="1" applyBorder="1"/>
    <xf numFmtId="44" fontId="53" fillId="5" borderId="18" xfId="1" applyFont="1" applyFill="1" applyBorder="1"/>
    <xf numFmtId="174" fontId="53" fillId="5" borderId="8" xfId="1" applyNumberFormat="1" applyFont="1" applyFill="1" applyBorder="1"/>
    <xf numFmtId="174" fontId="42" fillId="5" borderId="42" xfId="0" applyNumberFormat="1" applyFont="1" applyFill="1" applyBorder="1"/>
    <xf numFmtId="0" fontId="53" fillId="5" borderId="31" xfId="0" applyFont="1" applyFill="1" applyBorder="1"/>
    <xf numFmtId="174" fontId="12" fillId="4" borderId="31" xfId="1" applyNumberFormat="1" applyFont="1" applyFill="1" applyBorder="1" applyAlignment="1" applyProtection="1">
      <alignment horizontal="center"/>
      <protection locked="0"/>
    </xf>
    <xf numFmtId="0" fontId="6" fillId="5" borderId="0" xfId="0" applyFont="1" applyFill="1"/>
    <xf numFmtId="0" fontId="34" fillId="5" borderId="8" xfId="0" applyFont="1" applyFill="1" applyBorder="1" applyAlignment="1">
      <alignment horizontal="center" vertical="center" wrapText="1"/>
    </xf>
    <xf numFmtId="0" fontId="34" fillId="5" borderId="23" xfId="0" applyFont="1" applyFill="1" applyBorder="1" applyAlignment="1">
      <alignment vertical="center"/>
    </xf>
    <xf numFmtId="0" fontId="34" fillId="5" borderId="7" xfId="0" applyFont="1" applyFill="1" applyBorder="1" applyAlignment="1">
      <alignment vertical="center"/>
    </xf>
    <xf numFmtId="44" fontId="34" fillId="5" borderId="8" xfId="1" applyFont="1" applyFill="1" applyBorder="1" applyAlignment="1">
      <alignment horizontal="center" vertical="center" wrapText="1"/>
    </xf>
    <xf numFmtId="0" fontId="42" fillId="5" borderId="48" xfId="0" applyFont="1" applyFill="1" applyBorder="1"/>
    <xf numFmtId="0" fontId="42" fillId="5" borderId="49" xfId="0" applyFont="1" applyFill="1" applyBorder="1"/>
    <xf numFmtId="44" fontId="42" fillId="5" borderId="49" xfId="1" applyFont="1" applyFill="1" applyBorder="1"/>
    <xf numFmtId="0" fontId="42" fillId="5" borderId="50" xfId="0" applyFont="1" applyFill="1" applyBorder="1"/>
    <xf numFmtId="0" fontId="0" fillId="5" borderId="0" xfId="0" applyFill="1"/>
    <xf numFmtId="44" fontId="42" fillId="5" borderId="0" xfId="1" applyFont="1" applyFill="1"/>
    <xf numFmtId="0" fontId="34" fillId="5" borderId="29" xfId="0" applyFont="1" applyFill="1" applyBorder="1" applyAlignment="1">
      <alignment horizontal="left" vertical="center"/>
    </xf>
    <xf numFmtId="0" fontId="34" fillId="5" borderId="30" xfId="0" applyFont="1" applyFill="1" applyBorder="1" applyAlignment="1">
      <alignment horizontal="left" vertical="center"/>
    </xf>
    <xf numFmtId="174" fontId="34" fillId="5" borderId="28" xfId="1" applyNumberFormat="1" applyFont="1" applyFill="1" applyBorder="1" applyAlignment="1">
      <alignment horizontal="left" vertical="center"/>
    </xf>
    <xf numFmtId="0" fontId="34" fillId="5" borderId="0" xfId="0" applyFont="1" applyFill="1" applyAlignment="1">
      <alignment horizontal="left" vertical="center"/>
    </xf>
    <xf numFmtId="44" fontId="34" fillId="5" borderId="0" xfId="1" applyFont="1" applyFill="1" applyAlignment="1">
      <alignment horizontal="left" vertical="center"/>
    </xf>
    <xf numFmtId="0" fontId="34" fillId="5" borderId="0" xfId="0" applyFont="1" applyFill="1" applyAlignment="1">
      <alignment horizontal="center" vertical="center" wrapText="1"/>
    </xf>
    <xf numFmtId="0" fontId="34" fillId="5" borderId="25" xfId="0" applyFont="1" applyFill="1" applyBorder="1" applyAlignment="1">
      <alignment horizontal="center" vertical="center" wrapText="1"/>
    </xf>
    <xf numFmtId="0" fontId="34" fillId="5" borderId="32" xfId="0" applyFont="1" applyFill="1" applyBorder="1" applyAlignment="1">
      <alignment horizontal="center" vertical="center" wrapText="1"/>
    </xf>
    <xf numFmtId="44" fontId="34" fillId="5" borderId="32" xfId="1" applyFont="1" applyFill="1" applyBorder="1" applyAlignment="1">
      <alignment horizontal="center" vertical="center" wrapText="1"/>
    </xf>
    <xf numFmtId="44" fontId="42" fillId="5" borderId="17" xfId="1" applyFont="1" applyFill="1" applyBorder="1"/>
    <xf numFmtId="44" fontId="34" fillId="5" borderId="0" xfId="1" applyFont="1" applyFill="1" applyAlignment="1">
      <alignment horizontal="right" vertical="center"/>
    </xf>
    <xf numFmtId="174" fontId="34" fillId="5" borderId="33" xfId="1" applyNumberFormat="1" applyFont="1" applyFill="1" applyBorder="1" applyAlignment="1">
      <alignment horizontal="left" vertical="center" wrapText="1"/>
    </xf>
    <xf numFmtId="176" fontId="34" fillId="5" borderId="33" xfId="5" applyNumberFormat="1" applyFont="1" applyFill="1" applyBorder="1" applyAlignment="1">
      <alignment horizontal="left" vertical="center" wrapText="1"/>
    </xf>
    <xf numFmtId="0" fontId="34" fillId="5" borderId="0" xfId="0" applyFont="1" applyFill="1" applyAlignment="1">
      <alignment horizontal="right" vertical="center" wrapText="1"/>
    </xf>
    <xf numFmtId="176" fontId="34" fillId="5" borderId="0" xfId="5" applyNumberFormat="1" applyFont="1" applyFill="1" applyAlignment="1">
      <alignment horizontal="center" vertical="center" wrapText="1"/>
    </xf>
    <xf numFmtId="175" fontId="34" fillId="5" borderId="0" xfId="0" applyNumberFormat="1" applyFont="1" applyFill="1" applyAlignment="1">
      <alignment horizontal="center" vertical="center" wrapText="1"/>
    </xf>
    <xf numFmtId="44" fontId="34" fillId="5" borderId="0" xfId="1" applyFont="1" applyFill="1" applyAlignment="1">
      <alignment horizontal="center" vertical="center" wrapText="1"/>
    </xf>
    <xf numFmtId="174" fontId="34" fillId="5" borderId="0" xfId="1" applyNumberFormat="1" applyFont="1" applyFill="1" applyAlignment="1">
      <alignment horizontal="center" vertical="center" wrapText="1"/>
    </xf>
    <xf numFmtId="0" fontId="34" fillId="11" borderId="0" xfId="0" applyFont="1" applyFill="1" applyAlignment="1">
      <alignment horizontal="left"/>
    </xf>
    <xf numFmtId="176" fontId="34" fillId="11" borderId="0" xfId="5" applyNumberFormat="1" applyFont="1" applyFill="1" applyAlignment="1">
      <alignment horizontal="left"/>
    </xf>
    <xf numFmtId="44" fontId="34" fillId="5" borderId="0" xfId="1" applyFont="1" applyFill="1" applyAlignment="1">
      <alignment horizontal="left"/>
    </xf>
    <xf numFmtId="0" fontId="49" fillId="11" borderId="0" xfId="0" applyFont="1" applyFill="1" applyAlignment="1">
      <alignment horizontal="left"/>
    </xf>
    <xf numFmtId="174" fontId="34" fillId="11" borderId="0" xfId="1" applyNumberFormat="1" applyFont="1" applyFill="1" applyAlignment="1">
      <alignment horizontal="left"/>
    </xf>
    <xf numFmtId="176" fontId="34" fillId="5" borderId="25" xfId="5" applyNumberFormat="1" applyFont="1" applyFill="1" applyBorder="1" applyAlignment="1" applyProtection="1">
      <alignment horizontal="right"/>
    </xf>
    <xf numFmtId="44" fontId="0" fillId="5" borderId="0" xfId="1" applyFont="1" applyFill="1"/>
    <xf numFmtId="174" fontId="42" fillId="5" borderId="0" xfId="0" applyNumberFormat="1" applyFont="1" applyFill="1"/>
    <xf numFmtId="0" fontId="53" fillId="5" borderId="0" xfId="0" applyFont="1" applyFill="1" applyAlignment="1">
      <alignment horizontal="left"/>
    </xf>
    <xf numFmtId="174" fontId="34" fillId="5" borderId="0" xfId="0" applyNumberFormat="1" applyFont="1" applyFill="1" applyAlignment="1">
      <alignment horizontal="right" vertical="center" wrapText="1"/>
    </xf>
    <xf numFmtId="174" fontId="34" fillId="5" borderId="0" xfId="0" applyNumberFormat="1" applyFont="1" applyFill="1" applyAlignment="1">
      <alignment horizontal="center" vertical="center" wrapText="1"/>
    </xf>
    <xf numFmtId="174" fontId="34" fillId="11" borderId="0" xfId="0" applyNumberFormat="1" applyFont="1" applyFill="1" applyAlignment="1">
      <alignment horizontal="left"/>
    </xf>
    <xf numFmtId="174" fontId="34" fillId="5" borderId="0" xfId="1" applyNumberFormat="1" applyFont="1" applyFill="1" applyAlignment="1">
      <alignment horizontal="left"/>
    </xf>
    <xf numFmtId="174" fontId="49" fillId="11" borderId="0" xfId="0" applyNumberFormat="1" applyFont="1" applyFill="1" applyAlignment="1">
      <alignment horizontal="left"/>
    </xf>
    <xf numFmtId="0" fontId="4" fillId="5" borderId="0" xfId="0" applyFont="1" applyFill="1" applyAlignment="1">
      <alignment horizontal="right"/>
    </xf>
    <xf numFmtId="0" fontId="40" fillId="5" borderId="0" xfId="0" applyFont="1" applyFill="1" applyAlignment="1">
      <alignment horizontal="right" vertical="top" indent="1"/>
    </xf>
    <xf numFmtId="0" fontId="0" fillId="5" borderId="0" xfId="0" applyFill="1" applyAlignment="1">
      <alignment horizontal="right"/>
    </xf>
    <xf numFmtId="0" fontId="7" fillId="5" borderId="0" xfId="0" applyFont="1" applyFill="1" applyAlignment="1">
      <alignment horizontal="center"/>
    </xf>
    <xf numFmtId="0" fontId="7" fillId="5" borderId="0" xfId="0" applyFont="1" applyFill="1" applyAlignment="1">
      <alignment horizontal="center" vertical="center"/>
    </xf>
    <xf numFmtId="0" fontId="0" fillId="5" borderId="0" xfId="0" applyFill="1" applyAlignment="1">
      <alignment horizontal="center"/>
    </xf>
    <xf numFmtId="0" fontId="3" fillId="5" borderId="0" xfId="0" quotePrefix="1" applyFont="1" applyFill="1" applyAlignment="1">
      <alignment horizontal="left"/>
    </xf>
    <xf numFmtId="0" fontId="55" fillId="5" borderId="0" xfId="0" quotePrefix="1" applyFont="1" applyFill="1" applyAlignment="1">
      <alignment horizontal="right"/>
    </xf>
    <xf numFmtId="14" fontId="0" fillId="5" borderId="8" xfId="0" applyNumberFormat="1" applyFill="1" applyBorder="1" applyAlignment="1">
      <alignment horizontal="center"/>
    </xf>
    <xf numFmtId="14" fontId="0" fillId="5" borderId="0" xfId="0" applyNumberFormat="1" applyFill="1" applyAlignment="1">
      <alignment horizontal="center"/>
    </xf>
    <xf numFmtId="176" fontId="0" fillId="5" borderId="8" xfId="5" applyNumberFormat="1" applyFont="1" applyFill="1" applyBorder="1" applyAlignment="1"/>
    <xf numFmtId="176" fontId="0" fillId="5" borderId="0" xfId="5" applyNumberFormat="1" applyFont="1" applyFill="1" applyAlignment="1">
      <alignment horizontal="center"/>
    </xf>
    <xf numFmtId="0" fontId="7" fillId="5" borderId="0" xfId="0" quotePrefix="1" applyFont="1" applyFill="1" applyAlignment="1">
      <alignment horizontal="left"/>
    </xf>
    <xf numFmtId="0" fontId="58" fillId="5" borderId="17" xfId="0" applyFont="1" applyFill="1" applyBorder="1" applyAlignment="1">
      <alignment horizontal="left" vertical="center"/>
    </xf>
    <xf numFmtId="0" fontId="14" fillId="5" borderId="0" xfId="0" applyFont="1" applyFill="1" applyAlignment="1">
      <alignment horizontal="left" vertical="center"/>
    </xf>
    <xf numFmtId="0" fontId="43" fillId="5" borderId="0" xfId="0" applyFont="1" applyFill="1" applyAlignment="1">
      <alignment horizontal="left" vertical="center" indent="2"/>
    </xf>
    <xf numFmtId="0" fontId="11" fillId="5" borderId="0" xfId="0" quotePrefix="1" applyFont="1" applyFill="1" applyAlignment="1">
      <alignment horizontal="left" vertical="top" wrapText="1"/>
    </xf>
    <xf numFmtId="174" fontId="11" fillId="5" borderId="8" xfId="1" applyNumberFormat="1" applyFont="1" applyFill="1" applyBorder="1" applyAlignment="1" applyProtection="1">
      <alignment horizontal="right"/>
    </xf>
    <xf numFmtId="174" fontId="11" fillId="5" borderId="0" xfId="1" applyNumberFormat="1" applyFont="1" applyFill="1" applyBorder="1" applyAlignment="1" applyProtection="1">
      <alignment horizontal="right"/>
    </xf>
    <xf numFmtId="172" fontId="11" fillId="5" borderId="0" xfId="3" applyFont="1" applyFill="1" applyBorder="1" applyProtection="1"/>
    <xf numFmtId="0" fontId="2" fillId="5" borderId="0" xfId="0" applyFont="1" applyFill="1" applyAlignment="1">
      <alignment wrapText="1"/>
    </xf>
    <xf numFmtId="0" fontId="2" fillId="5" borderId="0" xfId="0" applyFont="1" applyFill="1"/>
    <xf numFmtId="0" fontId="12" fillId="5" borderId="35" xfId="0" quotePrefix="1" applyFont="1" applyFill="1" applyBorder="1" applyAlignment="1">
      <alignment horizontal="left"/>
    </xf>
    <xf numFmtId="174" fontId="12" fillId="5" borderId="34" xfId="1" applyNumberFormat="1" applyFont="1" applyFill="1" applyBorder="1" applyAlignment="1" applyProtection="1">
      <alignment horizontal="right"/>
    </xf>
    <xf numFmtId="174" fontId="12" fillId="5" borderId="0" xfId="1" applyNumberFormat="1" applyFont="1" applyFill="1" applyBorder="1" applyAlignment="1" applyProtection="1">
      <alignment horizontal="right"/>
    </xf>
    <xf numFmtId="174" fontId="12" fillId="5" borderId="8" xfId="1" applyNumberFormat="1" applyFont="1" applyFill="1" applyBorder="1" applyAlignment="1" applyProtection="1">
      <alignment horizontal="right"/>
    </xf>
    <xf numFmtId="0" fontId="12" fillId="5" borderId="0" xfId="0" quotePrefix="1" applyFont="1" applyFill="1" applyAlignment="1">
      <alignment horizontal="left"/>
    </xf>
    <xf numFmtId="0" fontId="12" fillId="5" borderId="3" xfId="0" applyFont="1" applyFill="1" applyBorder="1" applyAlignment="1">
      <alignment horizontal="left"/>
    </xf>
    <xf numFmtId="0" fontId="11" fillId="5" borderId="0" xfId="0" applyFont="1" applyFill="1" applyAlignment="1">
      <alignment horizontal="left"/>
    </xf>
    <xf numFmtId="172" fontId="11" fillId="5" borderId="0" xfId="3" applyFont="1" applyFill="1" applyBorder="1" applyAlignment="1" applyProtection="1"/>
    <xf numFmtId="0" fontId="11" fillId="5" borderId="20" xfId="0" quotePrefix="1" applyFont="1" applyFill="1" applyBorder="1" applyAlignment="1">
      <alignment horizontal="center"/>
    </xf>
    <xf numFmtId="0" fontId="11" fillId="5" borderId="7" xfId="0" applyFont="1" applyFill="1" applyBorder="1" applyAlignment="1">
      <alignment horizontal="left"/>
    </xf>
    <xf numFmtId="172" fontId="11" fillId="5" borderId="7" xfId="3" applyFont="1" applyFill="1" applyBorder="1" applyAlignment="1" applyProtection="1"/>
    <xf numFmtId="0" fontId="11" fillId="5" borderId="24" xfId="0" applyFont="1" applyFill="1" applyBorder="1" applyAlignment="1">
      <alignment horizontal="left"/>
    </xf>
    <xf numFmtId="0" fontId="11" fillId="5" borderId="18" xfId="0" applyFont="1" applyFill="1" applyBorder="1" applyAlignment="1">
      <alignment horizontal="center"/>
    </xf>
    <xf numFmtId="0" fontId="11" fillId="5" borderId="36" xfId="0" applyFont="1" applyFill="1" applyBorder="1" applyAlignment="1">
      <alignment horizontal="left"/>
    </xf>
    <xf numFmtId="172" fontId="11" fillId="5" borderId="37" xfId="3" applyFont="1" applyFill="1" applyBorder="1" applyProtection="1"/>
    <xf numFmtId="174" fontId="12" fillId="5" borderId="34" xfId="1" applyNumberFormat="1" applyFont="1" applyFill="1" applyBorder="1" applyAlignment="1">
      <alignment horizontal="right"/>
    </xf>
    <xf numFmtId="174" fontId="12" fillId="5" borderId="0" xfId="1" applyNumberFormat="1" applyFont="1" applyFill="1" applyAlignment="1">
      <alignment horizontal="right"/>
    </xf>
    <xf numFmtId="174" fontId="12" fillId="5" borderId="0" xfId="1" applyNumberFormat="1" applyFont="1" applyFill="1" applyBorder="1" applyAlignment="1">
      <alignment horizontal="right"/>
    </xf>
    <xf numFmtId="174" fontId="0" fillId="5" borderId="8" xfId="1" applyNumberFormat="1" applyFont="1" applyFill="1" applyBorder="1"/>
    <xf numFmtId="174" fontId="0" fillId="5" borderId="0" xfId="1" applyNumberFormat="1" applyFont="1" applyFill="1"/>
    <xf numFmtId="174" fontId="51" fillId="5" borderId="8" xfId="1" applyNumberFormat="1" applyFont="1" applyFill="1" applyBorder="1"/>
    <xf numFmtId="0" fontId="54" fillId="5" borderId="0" xfId="0" applyFont="1" applyFill="1" applyAlignment="1">
      <alignment horizontal="left"/>
    </xf>
    <xf numFmtId="174" fontId="0" fillId="5" borderId="0" xfId="1" applyNumberFormat="1" applyFont="1" applyFill="1" applyBorder="1"/>
    <xf numFmtId="174" fontId="1" fillId="5" borderId="8" xfId="1" applyNumberFormat="1" applyFont="1" applyFill="1" applyBorder="1"/>
    <xf numFmtId="174" fontId="0" fillId="5" borderId="0" xfId="0" applyNumberFormat="1" applyFill="1"/>
    <xf numFmtId="9" fontId="0" fillId="5" borderId="0" xfId="0" applyNumberFormat="1" applyFill="1"/>
    <xf numFmtId="0" fontId="61" fillId="5" borderId="0" xfId="0" applyFont="1" applyFill="1"/>
    <xf numFmtId="0" fontId="66" fillId="5" borderId="0" xfId="0" applyFont="1" applyFill="1"/>
    <xf numFmtId="0" fontId="64" fillId="5" borderId="0" xfId="0" applyFont="1" applyFill="1"/>
    <xf numFmtId="0" fontId="65" fillId="5" borderId="0" xfId="0" applyFont="1" applyFill="1"/>
    <xf numFmtId="174" fontId="51" fillId="12" borderId="8" xfId="1" applyNumberFormat="1" applyFont="1" applyFill="1" applyBorder="1"/>
    <xf numFmtId="174" fontId="64" fillId="12" borderId="34" xfId="1" applyNumberFormat="1" applyFont="1" applyFill="1" applyBorder="1"/>
    <xf numFmtId="0" fontId="51" fillId="5" borderId="0" xfId="0" applyFont="1" applyFill="1"/>
    <xf numFmtId="0" fontId="0" fillId="5" borderId="7" xfId="0" applyFill="1" applyBorder="1" applyAlignment="1">
      <alignment horizontal="center"/>
    </xf>
    <xf numFmtId="174" fontId="0" fillId="5" borderId="18" xfId="1" applyNumberFormat="1" applyFont="1" applyFill="1" applyBorder="1"/>
    <xf numFmtId="174" fontId="51" fillId="5" borderId="34" xfId="1" applyNumberFormat="1" applyFont="1" applyFill="1" applyBorder="1"/>
    <xf numFmtId="0" fontId="0" fillId="5" borderId="0" xfId="0" applyFill="1" applyAlignment="1">
      <alignment horizontal="center" wrapText="1"/>
    </xf>
    <xf numFmtId="0" fontId="0" fillId="5" borderId="21" xfId="0" applyFill="1" applyBorder="1" applyAlignment="1">
      <alignment horizontal="left" wrapText="1"/>
    </xf>
    <xf numFmtId="0" fontId="0" fillId="5" borderId="5" xfId="0" applyFill="1" applyBorder="1" applyAlignment="1">
      <alignment horizontal="left" wrapText="1"/>
    </xf>
    <xf numFmtId="0" fontId="0" fillId="5" borderId="22" xfId="0" applyFill="1" applyBorder="1" applyAlignment="1">
      <alignment horizontal="left" wrapText="1"/>
    </xf>
    <xf numFmtId="9" fontId="0" fillId="5" borderId="20" xfId="7" applyFont="1" applyFill="1" applyBorder="1"/>
    <xf numFmtId="174" fontId="51" fillId="5" borderId="0" xfId="1" applyNumberFormat="1" applyFont="1" applyFill="1" applyBorder="1"/>
    <xf numFmtId="0" fontId="51" fillId="5" borderId="0" xfId="0" applyFont="1" applyFill="1" applyAlignment="1">
      <alignment horizontal="left" wrapText="1"/>
    </xf>
    <xf numFmtId="174" fontId="51" fillId="12" borderId="34" xfId="1" applyNumberFormat="1" applyFont="1" applyFill="1" applyBorder="1"/>
    <xf numFmtId="0" fontId="11" fillId="5" borderId="0" xfId="2" applyNumberFormat="1" applyFont="1" applyFill="1" applyAlignment="1">
      <alignment horizontal="center" vertical="center"/>
    </xf>
    <xf numFmtId="165" fontId="11" fillId="5" borderId="0" xfId="2" applyFont="1" applyFill="1" applyAlignment="1">
      <alignment horizontal="center" vertical="center"/>
    </xf>
    <xf numFmtId="10" fontId="11" fillId="2" borderId="23" xfId="2" quotePrefix="1" applyNumberFormat="1" applyFont="1" applyFill="1" applyBorder="1" applyAlignment="1">
      <alignment horizontal="center" vertical="center" wrapText="1"/>
    </xf>
    <xf numFmtId="10" fontId="11" fillId="2" borderId="24" xfId="2" quotePrefix="1" applyNumberFormat="1" applyFont="1" applyFill="1" applyBorder="1" applyAlignment="1">
      <alignment horizontal="center" vertical="center" wrapText="1"/>
    </xf>
    <xf numFmtId="0" fontId="11" fillId="6" borderId="21" xfId="2" applyNumberFormat="1" applyFont="1" applyFill="1" applyBorder="1" applyAlignment="1" applyProtection="1">
      <alignment horizontal="left" vertical="justify" wrapText="1"/>
      <protection locked="0"/>
    </xf>
    <xf numFmtId="0" fontId="11" fillId="6" borderId="5" xfId="2" applyNumberFormat="1" applyFont="1" applyFill="1" applyBorder="1" applyAlignment="1" applyProtection="1">
      <alignment horizontal="left" vertical="justify" wrapText="1"/>
      <protection locked="0"/>
    </xf>
    <xf numFmtId="0" fontId="11" fillId="6" borderId="22" xfId="2" applyNumberFormat="1" applyFont="1" applyFill="1" applyBorder="1" applyAlignment="1" applyProtection="1">
      <alignment horizontal="left" vertical="justify" wrapText="1"/>
      <protection locked="0"/>
    </xf>
    <xf numFmtId="0" fontId="11" fillId="6" borderId="20" xfId="2" applyNumberFormat="1" applyFont="1" applyFill="1" applyBorder="1" applyAlignment="1" applyProtection="1">
      <alignment horizontal="center" vertical="center" wrapText="1"/>
      <protection locked="0"/>
    </xf>
    <xf numFmtId="0" fontId="11" fillId="6" borderId="21" xfId="2" quotePrefix="1" applyNumberFormat="1" applyFont="1" applyFill="1" applyBorder="1" applyAlignment="1" applyProtection="1">
      <alignment horizontal="center" vertical="center" wrapText="1"/>
      <protection locked="0"/>
    </xf>
    <xf numFmtId="0" fontId="11" fillId="6" borderId="22" xfId="2" quotePrefix="1" applyNumberFormat="1" applyFont="1" applyFill="1" applyBorder="1" applyAlignment="1" applyProtection="1">
      <alignment horizontal="center" vertical="center" wrapText="1"/>
      <protection locked="0"/>
    </xf>
    <xf numFmtId="0" fontId="11" fillId="6" borderId="19" xfId="2" quotePrefix="1" applyNumberFormat="1" applyFont="1" applyFill="1" applyBorder="1" applyAlignment="1" applyProtection="1">
      <alignment horizontal="center" vertical="center" wrapText="1"/>
      <protection locked="0"/>
    </xf>
    <xf numFmtId="0" fontId="11" fillId="6" borderId="4" xfId="2" quotePrefix="1" applyNumberFormat="1" applyFont="1" applyFill="1" applyBorder="1" applyAlignment="1" applyProtection="1">
      <alignment horizontal="center" vertical="center" wrapText="1"/>
      <protection locked="0"/>
    </xf>
    <xf numFmtId="0" fontId="11" fillId="6" borderId="21" xfId="4" applyNumberFormat="1" applyFont="1" applyFill="1" applyBorder="1" applyAlignment="1" applyProtection="1">
      <alignment horizontal="center" vertical="center" wrapText="1"/>
      <protection locked="0"/>
    </xf>
    <xf numFmtId="0" fontId="11" fillId="6" borderId="22" xfId="4" applyNumberFormat="1" applyFont="1" applyFill="1" applyBorder="1" applyAlignment="1" applyProtection="1">
      <alignment horizontal="center" vertical="center" wrapText="1"/>
      <protection locked="0"/>
    </xf>
    <xf numFmtId="0" fontId="11" fillId="6" borderId="19" xfId="4" applyNumberFormat="1" applyFont="1" applyFill="1" applyBorder="1" applyAlignment="1" applyProtection="1">
      <alignment horizontal="center" vertical="center" wrapText="1"/>
      <protection locked="0"/>
    </xf>
    <xf numFmtId="0" fontId="11" fillId="6" borderId="4" xfId="4" applyNumberFormat="1" applyFont="1" applyFill="1" applyBorder="1" applyAlignment="1" applyProtection="1">
      <alignment horizontal="center" vertical="center" wrapText="1"/>
      <protection locked="0"/>
    </xf>
    <xf numFmtId="10" fontId="11" fillId="6" borderId="21" xfId="2" quotePrefix="1" applyNumberFormat="1" applyFont="1" applyFill="1" applyBorder="1" applyAlignment="1" applyProtection="1">
      <alignment horizontal="center" vertical="center" wrapText="1"/>
      <protection locked="0"/>
    </xf>
    <xf numFmtId="10" fontId="11" fillId="6" borderId="22" xfId="2" quotePrefix="1" applyNumberFormat="1" applyFont="1" applyFill="1" applyBorder="1" applyAlignment="1" applyProtection="1">
      <alignment horizontal="center" vertical="center" wrapText="1"/>
      <protection locked="0"/>
    </xf>
    <xf numFmtId="10" fontId="11" fillId="6" borderId="19" xfId="2" quotePrefix="1" applyNumberFormat="1" applyFont="1" applyFill="1" applyBorder="1" applyAlignment="1" applyProtection="1">
      <alignment horizontal="center" vertical="center" wrapText="1"/>
      <protection locked="0"/>
    </xf>
    <xf numFmtId="10" fontId="11" fillId="6" borderId="4" xfId="2" quotePrefix="1" applyNumberFormat="1" applyFont="1" applyFill="1" applyBorder="1" applyAlignment="1" applyProtection="1">
      <alignment horizontal="center" vertical="center" wrapText="1"/>
      <protection locked="0"/>
    </xf>
    <xf numFmtId="0" fontId="11" fillId="6" borderId="20" xfId="2" quotePrefix="1" applyNumberFormat="1" applyFont="1" applyFill="1" applyBorder="1" applyAlignment="1">
      <alignment horizontal="center" vertical="center" wrapText="1"/>
    </xf>
    <xf numFmtId="0" fontId="11" fillId="6" borderId="18" xfId="2" quotePrefix="1" applyNumberFormat="1" applyFont="1" applyFill="1" applyBorder="1" applyAlignment="1">
      <alignment horizontal="center" vertical="center" wrapText="1"/>
    </xf>
    <xf numFmtId="0" fontId="11" fillId="6" borderId="19" xfId="2" applyNumberFormat="1" applyFont="1" applyFill="1" applyBorder="1" applyAlignment="1" applyProtection="1">
      <alignment horizontal="left" vertical="justify" wrapText="1"/>
      <protection locked="0"/>
    </xf>
    <xf numFmtId="0" fontId="11" fillId="6" borderId="3" xfId="2" applyNumberFormat="1" applyFont="1" applyFill="1" applyBorder="1" applyAlignment="1" applyProtection="1">
      <alignment horizontal="left" vertical="justify" wrapText="1"/>
      <protection locked="0"/>
    </xf>
    <xf numFmtId="0" fontId="11" fillId="6" borderId="4" xfId="2" applyNumberFormat="1" applyFont="1" applyFill="1" applyBorder="1" applyAlignment="1" applyProtection="1">
      <alignment horizontal="left" vertical="justify" wrapText="1"/>
      <protection locked="0"/>
    </xf>
    <xf numFmtId="0" fontId="24" fillId="6" borderId="18" xfId="2" applyNumberFormat="1" applyFont="1" applyFill="1" applyBorder="1" applyAlignment="1" applyProtection="1">
      <alignment horizontal="left" vertical="center"/>
      <protection locked="0"/>
    </xf>
    <xf numFmtId="0" fontId="11" fillId="6" borderId="21" xfId="2" applyNumberFormat="1" applyFont="1" applyFill="1" applyBorder="1" applyAlignment="1" applyProtection="1">
      <alignment horizontal="center" vertical="center" wrapText="1"/>
      <protection locked="0"/>
    </xf>
    <xf numFmtId="0" fontId="11" fillId="6" borderId="22" xfId="2" applyNumberFormat="1" applyFont="1" applyFill="1" applyBorder="1" applyAlignment="1" applyProtection="1">
      <alignment horizontal="center" vertical="center" wrapText="1"/>
      <protection locked="0"/>
    </xf>
    <xf numFmtId="0" fontId="11" fillId="6" borderId="19" xfId="2" applyNumberFormat="1" applyFont="1" applyFill="1" applyBorder="1" applyAlignment="1" applyProtection="1">
      <alignment horizontal="center" vertical="center" wrapText="1"/>
      <protection locked="0"/>
    </xf>
    <xf numFmtId="0" fontId="11" fillId="6" borderId="4" xfId="2" applyNumberFormat="1" applyFont="1" applyFill="1" applyBorder="1" applyAlignment="1" applyProtection="1">
      <alignment horizontal="center" vertical="center" wrapText="1"/>
      <protection locked="0"/>
    </xf>
    <xf numFmtId="10" fontId="11" fillId="6" borderId="21" xfId="2" applyNumberFormat="1" applyFont="1" applyFill="1" applyBorder="1" applyAlignment="1" applyProtection="1">
      <alignment horizontal="center" vertical="center" wrapText="1"/>
      <protection locked="0"/>
    </xf>
    <xf numFmtId="0" fontId="11" fillId="6" borderId="14" xfId="2" applyNumberFormat="1" applyFont="1" applyFill="1" applyBorder="1" applyAlignment="1" applyProtection="1">
      <alignment horizontal="left" vertical="justify" wrapText="1"/>
      <protection locked="0"/>
    </xf>
    <xf numFmtId="0" fontId="11" fillId="6" borderId="6" xfId="2" applyNumberFormat="1" applyFont="1" applyFill="1" applyBorder="1" applyAlignment="1" applyProtection="1">
      <alignment horizontal="left" vertical="justify" wrapText="1"/>
      <protection locked="0"/>
    </xf>
    <xf numFmtId="0" fontId="11" fillId="6" borderId="15" xfId="2" applyNumberFormat="1" applyFont="1" applyFill="1" applyBorder="1" applyAlignment="1" applyProtection="1">
      <alignment horizontal="left" vertical="justify" wrapText="1"/>
      <protection locked="0"/>
    </xf>
    <xf numFmtId="0" fontId="11" fillId="6" borderId="14" xfId="2" applyNumberFormat="1" applyFont="1" applyFill="1" applyBorder="1" applyAlignment="1" applyProtection="1">
      <alignment horizontal="center" vertical="center" wrapText="1"/>
      <protection locked="0"/>
    </xf>
    <xf numFmtId="0" fontId="11" fillId="6" borderId="6" xfId="2" applyNumberFormat="1" applyFont="1" applyFill="1" applyBorder="1" applyAlignment="1" applyProtection="1">
      <alignment horizontal="center" vertical="center" wrapText="1"/>
      <protection locked="0"/>
    </xf>
    <xf numFmtId="0" fontId="11" fillId="6" borderId="15" xfId="2" applyNumberFormat="1" applyFont="1" applyFill="1" applyBorder="1" applyAlignment="1" applyProtection="1">
      <alignment horizontal="center" vertical="center" wrapText="1"/>
      <protection locked="0"/>
    </xf>
    <xf numFmtId="0" fontId="11" fillId="6" borderId="14" xfId="2" quotePrefix="1" applyNumberFormat="1" applyFont="1" applyFill="1" applyBorder="1" applyAlignment="1" applyProtection="1">
      <alignment horizontal="center" vertical="center" wrapText="1"/>
      <protection locked="0"/>
    </xf>
    <xf numFmtId="0" fontId="11" fillId="6" borderId="15" xfId="2" quotePrefix="1" applyNumberFormat="1" applyFont="1" applyFill="1" applyBorder="1" applyAlignment="1" applyProtection="1">
      <alignment horizontal="center" vertical="center" wrapText="1"/>
      <protection locked="0"/>
    </xf>
    <xf numFmtId="0" fontId="11" fillId="6" borderId="3" xfId="2" quotePrefix="1" applyNumberFormat="1" applyFont="1" applyFill="1" applyBorder="1" applyAlignment="1" applyProtection="1">
      <alignment horizontal="center" vertical="center" wrapText="1"/>
      <protection locked="0"/>
    </xf>
    <xf numFmtId="10" fontId="11" fillId="6" borderId="14" xfId="2" quotePrefix="1" applyNumberFormat="1" applyFont="1" applyFill="1" applyBorder="1" applyAlignment="1" applyProtection="1">
      <alignment horizontal="center" vertical="center" wrapText="1"/>
      <protection locked="0"/>
    </xf>
    <xf numFmtId="10" fontId="11" fillId="6" borderId="15" xfId="2" quotePrefix="1" applyNumberFormat="1" applyFont="1" applyFill="1" applyBorder="1" applyAlignment="1" applyProtection="1">
      <alignment horizontal="center" vertical="center" wrapText="1"/>
      <protection locked="0"/>
    </xf>
    <xf numFmtId="0" fontId="11" fillId="6" borderId="16" xfId="2" quotePrefix="1" applyNumberFormat="1" applyFont="1" applyFill="1" applyBorder="1" applyAlignment="1">
      <alignment horizontal="center" vertical="center" wrapText="1"/>
    </xf>
    <xf numFmtId="0" fontId="24" fillId="6" borderId="0" xfId="2" applyNumberFormat="1" applyFont="1" applyFill="1" applyAlignment="1" applyProtection="1">
      <alignment horizontal="left" vertical="center"/>
      <protection locked="0"/>
    </xf>
    <xf numFmtId="0" fontId="24" fillId="6" borderId="1" xfId="2" applyNumberFormat="1" applyFont="1" applyFill="1" applyBorder="1" applyAlignment="1" applyProtection="1">
      <alignment horizontal="left" vertical="center"/>
      <protection locked="0"/>
    </xf>
    <xf numFmtId="165" fontId="12" fillId="2" borderId="0" xfId="2" applyFont="1" applyFill="1">
      <alignment horizontal="left"/>
    </xf>
    <xf numFmtId="165" fontId="12" fillId="7" borderId="10" xfId="2" applyFont="1" applyFill="1" applyBorder="1" applyAlignment="1">
      <alignment horizontal="center" vertical="center"/>
    </xf>
    <xf numFmtId="165" fontId="12" fillId="7" borderId="11" xfId="2" applyFont="1" applyFill="1" applyBorder="1" applyAlignment="1">
      <alignment horizontal="center" vertical="center"/>
    </xf>
    <xf numFmtId="165" fontId="12" fillId="7" borderId="12" xfId="2" applyFont="1" applyFill="1" applyBorder="1" applyAlignment="1">
      <alignment horizontal="center" vertical="center"/>
    </xf>
    <xf numFmtId="165" fontId="12" fillId="7" borderId="10" xfId="2" applyFont="1" applyFill="1" applyBorder="1" applyAlignment="1">
      <alignment horizontal="center" vertical="center" wrapText="1"/>
    </xf>
    <xf numFmtId="165" fontId="12" fillId="7" borderId="11" xfId="2" applyFont="1" applyFill="1" applyBorder="1" applyAlignment="1">
      <alignment horizontal="center" vertical="center" wrapText="1"/>
    </xf>
    <xf numFmtId="165" fontId="12" fillId="7" borderId="12" xfId="2" applyFont="1" applyFill="1" applyBorder="1" applyAlignment="1">
      <alignment horizontal="center" vertical="center" wrapText="1"/>
    </xf>
    <xf numFmtId="0" fontId="11" fillId="2" borderId="20" xfId="2" applyNumberFormat="1" applyFont="1" applyFill="1" applyBorder="1" applyAlignment="1">
      <alignment horizontal="center" vertical="center"/>
    </xf>
    <xf numFmtId="0" fontId="11" fillId="2" borderId="16" xfId="2" applyNumberFormat="1" applyFont="1" applyFill="1" applyBorder="1" applyAlignment="1">
      <alignment horizontal="center" vertical="center"/>
    </xf>
    <xf numFmtId="0" fontId="11" fillId="2" borderId="18" xfId="2" applyNumberFormat="1" applyFont="1" applyFill="1" applyBorder="1" applyAlignment="1">
      <alignment horizontal="center" vertical="center"/>
    </xf>
    <xf numFmtId="49" fontId="11" fillId="4" borderId="21" xfId="2" applyNumberFormat="1" applyFont="1" applyFill="1" applyBorder="1" applyAlignment="1" applyProtection="1">
      <alignment horizontal="center" wrapText="1"/>
      <protection locked="0"/>
    </xf>
    <xf numFmtId="49" fontId="11" fillId="4" borderId="5" xfId="2" applyNumberFormat="1" applyFont="1" applyFill="1" applyBorder="1" applyAlignment="1" applyProtection="1">
      <alignment horizontal="center" wrapText="1"/>
      <protection locked="0"/>
    </xf>
    <xf numFmtId="49" fontId="11" fillId="4" borderId="22" xfId="2" applyNumberFormat="1" applyFont="1" applyFill="1" applyBorder="1" applyAlignment="1" applyProtection="1">
      <alignment horizontal="center" wrapText="1"/>
      <protection locked="0"/>
    </xf>
    <xf numFmtId="49" fontId="11" fillId="4" borderId="17" xfId="2" applyNumberFormat="1" applyFont="1" applyFill="1" applyBorder="1" applyAlignment="1" applyProtection="1">
      <alignment horizontal="center" wrapText="1"/>
      <protection locked="0"/>
    </xf>
    <xf numFmtId="49" fontId="11" fillId="4" borderId="0" xfId="2" applyNumberFormat="1" applyFont="1" applyFill="1" applyAlignment="1" applyProtection="1">
      <alignment horizontal="center" wrapText="1"/>
      <protection locked="0"/>
    </xf>
    <xf numFmtId="49" fontId="11" fillId="4" borderId="1" xfId="2" applyNumberFormat="1" applyFont="1" applyFill="1" applyBorder="1" applyAlignment="1" applyProtection="1">
      <alignment horizontal="center" wrapText="1"/>
      <protection locked="0"/>
    </xf>
    <xf numFmtId="49" fontId="11" fillId="4" borderId="19" xfId="2" applyNumberFormat="1" applyFont="1" applyFill="1" applyBorder="1" applyAlignment="1" applyProtection="1">
      <alignment horizontal="center" wrapText="1"/>
      <protection locked="0"/>
    </xf>
    <xf numFmtId="49" fontId="11" fillId="4" borderId="3" xfId="2" applyNumberFormat="1" applyFont="1" applyFill="1" applyBorder="1" applyAlignment="1" applyProtection="1">
      <alignment horizontal="center" wrapText="1"/>
      <protection locked="0"/>
    </xf>
    <xf numFmtId="49" fontId="11" fillId="4" borderId="4" xfId="2" applyNumberFormat="1" applyFont="1" applyFill="1" applyBorder="1" applyAlignment="1" applyProtection="1">
      <alignment horizontal="center" wrapText="1"/>
      <protection locked="0"/>
    </xf>
    <xf numFmtId="14" fontId="11" fillId="4" borderId="20" xfId="2" applyNumberFormat="1" applyFont="1" applyFill="1" applyBorder="1" applyAlignment="1" applyProtection="1">
      <alignment horizontal="center"/>
      <protection locked="0"/>
    </xf>
    <xf numFmtId="14" fontId="11" fillId="4" borderId="16" xfId="2" applyNumberFormat="1" applyFont="1" applyFill="1" applyBorder="1" applyAlignment="1" applyProtection="1">
      <alignment horizontal="center"/>
      <protection locked="0"/>
    </xf>
    <xf numFmtId="14" fontId="11" fillId="4" borderId="18" xfId="2" applyNumberFormat="1" applyFont="1" applyFill="1" applyBorder="1" applyAlignment="1" applyProtection="1">
      <alignment horizontal="center"/>
      <protection locked="0"/>
    </xf>
    <xf numFmtId="14" fontId="11" fillId="4" borderId="21" xfId="2" applyNumberFormat="1" applyFont="1" applyFill="1" applyBorder="1" applyAlignment="1" applyProtection="1">
      <alignment horizontal="center"/>
      <protection locked="0"/>
    </xf>
    <xf numFmtId="14" fontId="11" fillId="4" borderId="22" xfId="2" applyNumberFormat="1" applyFont="1" applyFill="1" applyBorder="1" applyAlignment="1" applyProtection="1">
      <alignment horizontal="center"/>
      <protection locked="0"/>
    </xf>
    <xf numFmtId="14" fontId="11" fillId="4" borderId="17" xfId="2" applyNumberFormat="1" applyFont="1" applyFill="1" applyBorder="1" applyAlignment="1" applyProtection="1">
      <alignment horizontal="center"/>
      <protection locked="0"/>
    </xf>
    <xf numFmtId="14" fontId="11" fillId="4" borderId="1" xfId="2" applyNumberFormat="1" applyFont="1" applyFill="1" applyBorder="1" applyAlignment="1" applyProtection="1">
      <alignment horizontal="center"/>
      <protection locked="0"/>
    </xf>
    <xf numFmtId="14" fontId="11" fillId="4" borderId="19" xfId="2" applyNumberFormat="1" applyFont="1" applyFill="1" applyBorder="1" applyAlignment="1" applyProtection="1">
      <alignment horizontal="center"/>
      <protection locked="0"/>
    </xf>
    <xf numFmtId="14" fontId="11" fillId="4" borderId="4" xfId="2" applyNumberFormat="1" applyFont="1" applyFill="1" applyBorder="1" applyAlignment="1" applyProtection="1">
      <alignment horizontal="center"/>
      <protection locked="0"/>
    </xf>
    <xf numFmtId="0" fontId="11" fillId="2" borderId="13" xfId="2" applyNumberFormat="1" applyFont="1" applyFill="1" applyBorder="1" applyAlignment="1">
      <alignment horizontal="center" vertical="center"/>
    </xf>
    <xf numFmtId="49" fontId="11" fillId="4" borderId="14" xfId="2" applyNumberFormat="1" applyFont="1" applyFill="1" applyBorder="1" applyAlignment="1" applyProtection="1">
      <alignment horizontal="center" wrapText="1"/>
      <protection locked="0"/>
    </xf>
    <xf numFmtId="49" fontId="11" fillId="4" borderId="6" xfId="2" applyNumberFormat="1" applyFont="1" applyFill="1" applyBorder="1" applyAlignment="1" applyProtection="1">
      <alignment horizontal="center" wrapText="1"/>
      <protection locked="0"/>
    </xf>
    <xf numFmtId="49" fontId="11" fillId="4" borderId="15" xfId="2" applyNumberFormat="1" applyFont="1" applyFill="1" applyBorder="1" applyAlignment="1" applyProtection="1">
      <alignment horizontal="center" wrapText="1"/>
      <protection locked="0"/>
    </xf>
    <xf numFmtId="14" fontId="11" fillId="4" borderId="13" xfId="2" applyNumberFormat="1" applyFont="1" applyFill="1" applyBorder="1" applyAlignment="1" applyProtection="1">
      <alignment horizontal="center"/>
      <protection locked="0"/>
    </xf>
    <xf numFmtId="14" fontId="11" fillId="4" borderId="14" xfId="2" applyNumberFormat="1" applyFont="1" applyFill="1" applyBorder="1" applyAlignment="1" applyProtection="1">
      <alignment horizontal="center"/>
      <protection locked="0"/>
    </xf>
    <xf numFmtId="14" fontId="11" fillId="4" borderId="15" xfId="2" applyNumberFormat="1" applyFont="1" applyFill="1" applyBorder="1" applyAlignment="1" applyProtection="1">
      <alignment horizontal="center"/>
      <protection locked="0"/>
    </xf>
    <xf numFmtId="171" fontId="11" fillId="6" borderId="8" xfId="2" applyNumberFormat="1" applyFont="1" applyFill="1" applyBorder="1" applyAlignment="1" applyProtection="1">
      <alignment horizontal="right" vertical="center" indent="1"/>
      <protection locked="0"/>
    </xf>
    <xf numFmtId="170" fontId="11" fillId="6" borderId="8" xfId="2" applyNumberFormat="1" applyFont="1" applyFill="1" applyBorder="1" applyAlignment="1" applyProtection="1">
      <alignment horizontal="center" vertical="center"/>
      <protection locked="0"/>
    </xf>
    <xf numFmtId="170" fontId="11" fillId="6" borderId="8" xfId="2" applyNumberFormat="1" applyFont="1" applyFill="1" applyBorder="1" applyAlignment="1" applyProtection="1">
      <alignment horizontal="center"/>
      <protection locked="0"/>
    </xf>
    <xf numFmtId="165" fontId="12" fillId="2" borderId="0" xfId="2" applyFont="1" applyFill="1" applyAlignment="1">
      <alignment horizontal="left" vertical="center" wrapText="1"/>
    </xf>
    <xf numFmtId="165" fontId="12" fillId="2" borderId="3" xfId="2" applyFont="1" applyFill="1" applyBorder="1" applyAlignment="1">
      <alignment horizontal="left" vertical="center" wrapText="1"/>
    </xf>
    <xf numFmtId="0" fontId="11" fillId="6" borderId="8" xfId="2" applyNumberFormat="1" applyFont="1" applyFill="1" applyBorder="1" applyAlignment="1" applyProtection="1">
      <alignment horizontal="center" vertical="center" wrapText="1"/>
      <protection locked="0"/>
    </xf>
    <xf numFmtId="165" fontId="11" fillId="2" borderId="8" xfId="2" applyFont="1" applyFill="1" applyBorder="1">
      <alignment horizontal="left"/>
    </xf>
    <xf numFmtId="165" fontId="12" fillId="2" borderId="10" xfId="2" applyFont="1" applyFill="1" applyBorder="1" applyAlignment="1">
      <alignment horizontal="center" vertical="center"/>
    </xf>
    <xf numFmtId="165" fontId="12" fillId="2" borderId="11" xfId="2" applyFont="1" applyFill="1" applyBorder="1" applyAlignment="1">
      <alignment horizontal="center" vertical="center"/>
    </xf>
    <xf numFmtId="165" fontId="12" fillId="2" borderId="12" xfId="2" applyFont="1" applyFill="1" applyBorder="1" applyAlignment="1">
      <alignment horizontal="center" vertical="center"/>
    </xf>
    <xf numFmtId="165" fontId="12" fillId="2" borderId="10" xfId="2" applyFont="1" applyFill="1" applyBorder="1" applyAlignment="1">
      <alignment horizontal="center" vertical="center" wrapText="1"/>
    </xf>
    <xf numFmtId="165" fontId="12" fillId="2" borderId="12" xfId="2" applyFont="1" applyFill="1" applyBorder="1" applyAlignment="1">
      <alignment horizontal="center" vertical="center" wrapText="1"/>
    </xf>
    <xf numFmtId="171" fontId="11" fillId="4" borderId="8" xfId="2" applyNumberFormat="1" applyFont="1" applyFill="1" applyBorder="1" applyAlignment="1" applyProtection="1">
      <alignment horizontal="right" vertical="center" indent="1"/>
      <protection locked="0"/>
    </xf>
    <xf numFmtId="14" fontId="11" fillId="6" borderId="3" xfId="2" applyNumberFormat="1" applyFont="1" applyFill="1" applyBorder="1" applyAlignment="1" applyProtection="1">
      <alignment horizontal="center"/>
      <protection locked="0"/>
    </xf>
    <xf numFmtId="165" fontId="12" fillId="2" borderId="8" xfId="2" applyFont="1" applyFill="1" applyBorder="1" applyAlignment="1">
      <alignment horizontal="center" vertical="center" wrapText="1"/>
    </xf>
    <xf numFmtId="165" fontId="2" fillId="0" borderId="8" xfId="2" applyBorder="1">
      <alignment horizontal="left"/>
    </xf>
    <xf numFmtId="165" fontId="2" fillId="0" borderId="8" xfId="2" applyBorder="1" applyAlignment="1">
      <alignment horizontal="left" wrapText="1"/>
    </xf>
    <xf numFmtId="165" fontId="12" fillId="2" borderId="8" xfId="2" applyFont="1" applyFill="1" applyBorder="1" applyAlignment="1">
      <alignment horizontal="center" wrapText="1"/>
    </xf>
    <xf numFmtId="165" fontId="18" fillId="0" borderId="8" xfId="2" applyFont="1" applyBorder="1" applyAlignment="1">
      <alignment horizontal="center" vertical="center" wrapText="1"/>
    </xf>
    <xf numFmtId="168" fontId="11" fillId="6" borderId="7" xfId="2" applyNumberFormat="1" applyFont="1" applyFill="1" applyBorder="1" applyAlignment="1" applyProtection="1">
      <alignment horizontal="left" wrapText="1"/>
      <protection locked="0"/>
    </xf>
    <xf numFmtId="168" fontId="11" fillId="6" borderId="3" xfId="2" applyNumberFormat="1" applyFont="1" applyFill="1" applyBorder="1" applyAlignment="1" applyProtection="1">
      <alignment horizontal="left" wrapText="1"/>
      <protection locked="0"/>
    </xf>
    <xf numFmtId="49" fontId="11" fillId="0" borderId="0" xfId="2" applyNumberFormat="1" applyFont="1" applyAlignment="1">
      <alignment horizontal="center"/>
    </xf>
    <xf numFmtId="165" fontId="11" fillId="2" borderId="0" xfId="2" applyFont="1" applyFill="1" applyAlignment="1">
      <alignment horizontal="left" vertical="center" wrapText="1"/>
    </xf>
    <xf numFmtId="49" fontId="12" fillId="0" borderId="0" xfId="2" applyNumberFormat="1" applyFont="1" applyAlignment="1">
      <alignment horizontal="center" vertical="center"/>
    </xf>
    <xf numFmtId="168" fontId="11" fillId="6" borderId="3" xfId="2" applyNumberFormat="1" applyFont="1" applyFill="1" applyBorder="1" applyProtection="1">
      <alignment horizontal="left"/>
      <protection locked="0"/>
    </xf>
    <xf numFmtId="0" fontId="11" fillId="6" borderId="3" xfId="2" applyNumberFormat="1" applyFont="1" applyFill="1" applyBorder="1" applyAlignment="1" applyProtection="1">
      <alignment horizontal="center" wrapText="1"/>
      <protection locked="0"/>
    </xf>
    <xf numFmtId="0" fontId="11" fillId="6" borderId="3" xfId="2" applyNumberFormat="1" applyFont="1" applyFill="1" applyBorder="1" applyAlignment="1" applyProtection="1">
      <alignment horizontal="center"/>
      <protection locked="0"/>
    </xf>
    <xf numFmtId="170" fontId="11" fillId="6" borderId="3" xfId="2" applyNumberFormat="1" applyFont="1" applyFill="1" applyBorder="1" applyAlignment="1" applyProtection="1">
      <alignment horizontal="center"/>
      <protection locked="0"/>
    </xf>
    <xf numFmtId="165" fontId="24" fillId="2" borderId="5" xfId="2" applyFont="1" applyFill="1" applyBorder="1" applyAlignment="1">
      <alignment horizontal="center" wrapText="1"/>
    </xf>
    <xf numFmtId="0" fontId="11" fillId="6" borderId="3" xfId="2" applyNumberFormat="1" applyFont="1" applyFill="1" applyBorder="1" applyProtection="1">
      <alignment horizontal="left"/>
      <protection locked="0"/>
    </xf>
    <xf numFmtId="0" fontId="11" fillId="6" borderId="7" xfId="2" applyNumberFormat="1" applyFont="1" applyFill="1" applyBorder="1" applyProtection="1">
      <alignment horizontal="left"/>
      <protection locked="0"/>
    </xf>
    <xf numFmtId="165" fontId="11" fillId="2" borderId="0" xfId="2" applyFont="1" applyFill="1" applyAlignment="1">
      <alignment horizontal="center" wrapText="1"/>
    </xf>
    <xf numFmtId="165" fontId="11" fillId="2" borderId="0" xfId="2" applyFont="1" applyFill="1" applyAlignment="1">
      <alignment horizontal="left" wrapText="1"/>
    </xf>
    <xf numFmtId="165" fontId="3" fillId="2" borderId="0" xfId="2" applyFont="1" applyFill="1" applyAlignment="1">
      <alignment horizontal="center" vertical="top"/>
    </xf>
    <xf numFmtId="165" fontId="7" fillId="2" borderId="0" xfId="2" applyFont="1" applyFill="1" applyAlignment="1">
      <alignment horizontal="center"/>
    </xf>
    <xf numFmtId="165" fontId="7" fillId="2" borderId="2" xfId="2" applyFont="1" applyFill="1" applyBorder="1" applyAlignment="1">
      <alignment horizontal="center" vertical="center"/>
    </xf>
    <xf numFmtId="165" fontId="7" fillId="2" borderId="0" xfId="2" applyFont="1" applyFill="1" applyAlignment="1">
      <alignment horizontal="center" vertical="center"/>
    </xf>
    <xf numFmtId="165" fontId="12" fillId="2" borderId="6" xfId="2" applyFont="1" applyFill="1" applyBorder="1" applyAlignment="1">
      <alignment horizontal="left" vertical="top" indent="1"/>
    </xf>
    <xf numFmtId="165" fontId="12" fillId="2" borderId="6" xfId="2" applyFont="1" applyFill="1" applyBorder="1" applyAlignment="1">
      <alignment horizontal="right" vertical="top" indent="1"/>
    </xf>
    <xf numFmtId="168" fontId="12" fillId="2" borderId="6" xfId="2" applyNumberFormat="1" applyFont="1" applyFill="1" applyBorder="1" applyAlignment="1" applyProtection="1">
      <alignment horizontal="right" vertical="top" indent="1"/>
      <protection locked="0"/>
    </xf>
    <xf numFmtId="165" fontId="12" fillId="4" borderId="0" xfId="2" applyFont="1" applyFill="1" applyAlignment="1">
      <alignment horizontal="center" vertical="top"/>
    </xf>
    <xf numFmtId="165" fontId="11" fillId="0" borderId="0" xfId="2" applyFont="1" applyAlignment="1">
      <alignment horizontal="left" vertical="top" wrapText="1"/>
    </xf>
    <xf numFmtId="165" fontId="16" fillId="0" borderId="0" xfId="2" applyFont="1" applyAlignment="1">
      <alignment horizontal="center" vertical="top" wrapText="1"/>
    </xf>
    <xf numFmtId="165" fontId="11" fillId="0" borderId="0" xfId="2" applyFont="1" applyAlignment="1">
      <alignment horizontal="center"/>
    </xf>
    <xf numFmtId="165" fontId="4" fillId="2" borderId="0" xfId="2" applyFont="1" applyFill="1" applyAlignment="1">
      <alignment horizontal="right" vertical="center"/>
    </xf>
    <xf numFmtId="165" fontId="7" fillId="2" borderId="2" xfId="2" applyFont="1" applyFill="1" applyBorder="1" applyAlignment="1">
      <alignment horizontal="center"/>
    </xf>
    <xf numFmtId="165" fontId="9" fillId="0" borderId="0" xfId="2" applyFont="1" applyAlignment="1">
      <alignment horizontal="left" vertical="top" wrapText="1" readingOrder="1"/>
    </xf>
    <xf numFmtId="165" fontId="2" fillId="0" borderId="0" xfId="2" applyAlignment="1">
      <alignment horizontal="left" vertical="top" wrapText="1"/>
    </xf>
    <xf numFmtId="165" fontId="11" fillId="0" borderId="0" xfId="2" applyFont="1" applyAlignment="1">
      <alignment horizontal="left" wrapText="1"/>
    </xf>
    <xf numFmtId="0" fontId="53" fillId="5" borderId="23" xfId="0" applyFont="1" applyFill="1" applyBorder="1" applyAlignment="1">
      <alignment horizontal="left" wrapText="1"/>
    </xf>
    <xf numFmtId="0" fontId="53" fillId="5" borderId="7" xfId="0" applyFont="1" applyFill="1" applyBorder="1" applyAlignment="1">
      <alignment horizontal="left" wrapText="1"/>
    </xf>
    <xf numFmtId="0" fontId="53" fillId="5" borderId="24" xfId="0" applyFont="1" applyFill="1" applyBorder="1" applyAlignment="1">
      <alignment horizontal="left" wrapText="1"/>
    </xf>
    <xf numFmtId="0" fontId="41" fillId="5" borderId="41" xfId="0" applyFont="1" applyFill="1" applyBorder="1" applyAlignment="1">
      <alignment horizontal="center"/>
    </xf>
    <xf numFmtId="0" fontId="41" fillId="5" borderId="0" xfId="0" applyFont="1" applyFill="1" applyAlignment="1">
      <alignment horizontal="center"/>
    </xf>
    <xf numFmtId="0" fontId="41" fillId="5" borderId="42" xfId="0" applyFont="1" applyFill="1" applyBorder="1" applyAlignment="1">
      <alignment horizontal="center"/>
    </xf>
    <xf numFmtId="0" fontId="41" fillId="5" borderId="41" xfId="0" applyFont="1" applyFill="1" applyBorder="1" applyAlignment="1">
      <alignment horizontal="center" vertical="center"/>
    </xf>
    <xf numFmtId="0" fontId="41" fillId="5" borderId="0" xfId="0" applyFont="1" applyFill="1" applyAlignment="1">
      <alignment horizontal="center" vertical="center"/>
    </xf>
    <xf numFmtId="0" fontId="41" fillId="5" borderId="42" xfId="0" applyFont="1" applyFill="1" applyBorder="1" applyAlignment="1">
      <alignment horizontal="center" vertical="center"/>
    </xf>
    <xf numFmtId="49" fontId="45" fillId="5" borderId="0" xfId="0" applyNumberFormat="1" applyFont="1" applyFill="1" applyAlignment="1">
      <alignment horizontal="left" vertical="top" wrapText="1"/>
    </xf>
    <xf numFmtId="0" fontId="42" fillId="5" borderId="23" xfId="0" applyFont="1" applyFill="1" applyBorder="1" applyAlignment="1">
      <alignment horizontal="center" vertical="center"/>
    </xf>
    <xf numFmtId="0" fontId="42" fillId="5" borderId="7" xfId="0" applyFont="1" applyFill="1" applyBorder="1" applyAlignment="1">
      <alignment horizontal="center" vertical="center"/>
    </xf>
    <xf numFmtId="0" fontId="42" fillId="5" borderId="24" xfId="0" applyFont="1" applyFill="1" applyBorder="1" applyAlignment="1">
      <alignment horizontal="center" vertical="center"/>
    </xf>
    <xf numFmtId="0" fontId="49" fillId="5" borderId="42" xfId="0" applyFont="1" applyFill="1" applyBorder="1" applyAlignment="1">
      <alignment horizontal="center" wrapText="1"/>
    </xf>
    <xf numFmtId="0" fontId="67" fillId="5" borderId="0" xfId="0" applyFont="1" applyFill="1" applyAlignment="1">
      <alignment horizontal="center" wrapText="1"/>
    </xf>
    <xf numFmtId="0" fontId="67" fillId="5" borderId="0" xfId="0" applyFont="1" applyFill="1" applyAlignment="1">
      <alignment horizontal="left" wrapText="1"/>
    </xf>
    <xf numFmtId="0" fontId="49" fillId="5" borderId="0" xfId="0" applyFont="1" applyFill="1" applyAlignment="1">
      <alignment horizontal="center" wrapText="1"/>
    </xf>
    <xf numFmtId="0" fontId="67" fillId="5" borderId="6" xfId="0" applyFont="1" applyFill="1" applyBorder="1" applyAlignment="1">
      <alignment horizontal="center" wrapText="1"/>
    </xf>
    <xf numFmtId="0" fontId="11" fillId="5" borderId="23" xfId="0" quotePrefix="1" applyFont="1" applyFill="1" applyBorder="1" applyAlignment="1">
      <alignment horizontal="left" vertical="top"/>
    </xf>
    <xf numFmtId="0" fontId="11" fillId="5" borderId="7" xfId="0" quotePrefix="1" applyFont="1" applyFill="1" applyBorder="1" applyAlignment="1">
      <alignment horizontal="left" vertical="top"/>
    </xf>
    <xf numFmtId="0" fontId="11" fillId="5" borderId="24" xfId="0" quotePrefix="1" applyFont="1" applyFill="1" applyBorder="1" applyAlignment="1">
      <alignment horizontal="left" vertical="top"/>
    </xf>
    <xf numFmtId="0" fontId="12" fillId="5" borderId="35" xfId="0" quotePrefix="1" applyFont="1" applyFill="1" applyBorder="1" applyAlignment="1">
      <alignment horizontal="left"/>
    </xf>
    <xf numFmtId="0" fontId="12" fillId="5" borderId="36" xfId="0" quotePrefix="1" applyFont="1" applyFill="1" applyBorder="1" applyAlignment="1">
      <alignment horizontal="left"/>
    </xf>
    <xf numFmtId="0" fontId="12" fillId="5" borderId="37" xfId="0" quotePrefix="1" applyFont="1" applyFill="1" applyBorder="1" applyAlignment="1">
      <alignment horizontal="left"/>
    </xf>
    <xf numFmtId="0" fontId="66" fillId="12" borderId="8" xfId="0" applyFont="1" applyFill="1" applyBorder="1" applyAlignment="1">
      <alignment horizontal="left"/>
    </xf>
    <xf numFmtId="0" fontId="11" fillId="12" borderId="8" xfId="0" applyFont="1" applyFill="1" applyBorder="1"/>
    <xf numFmtId="0" fontId="11" fillId="5" borderId="8" xfId="0" applyFont="1" applyFill="1" applyBorder="1"/>
    <xf numFmtId="0" fontId="11" fillId="5" borderId="8" xfId="0" applyFont="1" applyFill="1" applyBorder="1" applyAlignment="1">
      <alignment wrapText="1"/>
    </xf>
    <xf numFmtId="0" fontId="0" fillId="5" borderId="8" xfId="0" applyFill="1" applyBorder="1" applyAlignment="1">
      <alignment horizontal="center"/>
    </xf>
    <xf numFmtId="0" fontId="51" fillId="5" borderId="35" xfId="0" applyFont="1" applyFill="1" applyBorder="1" applyAlignment="1">
      <alignment horizontal="left" wrapText="1"/>
    </xf>
    <xf numFmtId="0" fontId="51" fillId="5" borderId="36" xfId="0" applyFont="1" applyFill="1" applyBorder="1" applyAlignment="1">
      <alignment horizontal="left" wrapText="1"/>
    </xf>
    <xf numFmtId="0" fontId="51" fillId="5" borderId="37" xfId="0" applyFont="1" applyFill="1" applyBorder="1" applyAlignment="1">
      <alignment horizontal="left" wrapText="1"/>
    </xf>
    <xf numFmtId="0" fontId="0" fillId="5" borderId="23" xfId="0" applyFill="1" applyBorder="1" applyAlignment="1">
      <alignment horizontal="left" wrapText="1"/>
    </xf>
    <xf numFmtId="0" fontId="0" fillId="5" borderId="7" xfId="0" applyFill="1" applyBorder="1" applyAlignment="1">
      <alignment horizontal="left" wrapText="1"/>
    </xf>
    <xf numFmtId="0" fontId="0" fillId="5" borderId="24" xfId="0" applyFill="1" applyBorder="1" applyAlignment="1">
      <alignment horizontal="left" wrapText="1"/>
    </xf>
    <xf numFmtId="0" fontId="51" fillId="12" borderId="35" xfId="0" applyFont="1" applyFill="1" applyBorder="1" applyAlignment="1">
      <alignment horizontal="left" wrapText="1"/>
    </xf>
    <xf numFmtId="0" fontId="51" fillId="12" borderId="36" xfId="0" applyFont="1" applyFill="1" applyBorder="1" applyAlignment="1">
      <alignment horizontal="left" wrapText="1"/>
    </xf>
    <xf numFmtId="0" fontId="51" fillId="12" borderId="37" xfId="0" applyFont="1" applyFill="1" applyBorder="1" applyAlignment="1">
      <alignment horizontal="left" wrapText="1"/>
    </xf>
  </cellXfs>
  <cellStyles count="9">
    <cellStyle name="Lien hypertexte" xfId="8" builtinId="8"/>
    <cellStyle name="Milliers" xfId="5" builtinId="3"/>
    <cellStyle name="Milliers [0] 2" xfId="4" xr:uid="{FFACD85E-2573-4B18-9315-998D7F42EB35}"/>
    <cellStyle name="Monétaire" xfId="1" builtinId="4"/>
    <cellStyle name="Monétaire [0]" xfId="6" builtinId="7"/>
    <cellStyle name="Monétaire [0] 2" xfId="3" xr:uid="{38D68A3F-CE22-480A-9A5A-5E53DB7C1449}"/>
    <cellStyle name="Normal" xfId="0" builtinId="0"/>
    <cellStyle name="Normal 2" xfId="2" xr:uid="{92E868BB-5B53-4AB3-BB1A-EF7FCBDFD48A}"/>
    <cellStyle name="Pourcentage" xfId="7" builtinId="5"/>
  </cellStyles>
  <dxfs count="0"/>
  <tableStyles count="0" defaultTableStyle="TableStyleMedium2" defaultPivotStyle="PivotStyleLight16"/>
  <colors>
    <mruColors>
      <color rgb="FFDAF3F7"/>
      <color rgb="FFFFFFCC"/>
      <color rgb="FFFFFFF7"/>
      <color rgb="FFE6F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Drop" dropStyle="combo" dx="26" fmlaRange="Données!$A$3:$A$4" noThreeD="1" sel="0" val="0"/>
</file>

<file path=xl/ctrlProps/ctrlProp25.xml><?xml version="1.0" encoding="utf-8"?>
<formControlPr xmlns="http://schemas.microsoft.com/office/spreadsheetml/2009/9/main" objectType="Drop" dropStyle="combo" dx="31" fmlaRange="Données!$A$3:$A$4" noThreeD="1" sel="0" val="0"/>
</file>

<file path=xl/ctrlProps/ctrlProp26.xml><?xml version="1.0" encoding="utf-8"?>
<formControlPr xmlns="http://schemas.microsoft.com/office/spreadsheetml/2009/9/main" objectType="Drop" dropStyle="combo" dx="31" fmlaRange="Données!$A$3:$A$4" noThreeD="1" sel="0" val="0"/>
</file>

<file path=xl/ctrlProps/ctrlProp27.xml><?xml version="1.0" encoding="utf-8"?>
<formControlPr xmlns="http://schemas.microsoft.com/office/spreadsheetml/2009/9/main" objectType="Drop" dropStyle="combo" dx="31" fmlaRange="Données!$A$3:$A$4" noThreeD="1" sel="0" val="0"/>
</file>

<file path=xl/ctrlProps/ctrlProp28.xml><?xml version="1.0" encoding="utf-8"?>
<formControlPr xmlns="http://schemas.microsoft.com/office/spreadsheetml/2009/9/main" objectType="Drop" dropStyle="combo" dx="31" fmlaRange="Données!$A$3:$A$4" noThreeD="1" sel="0" val="0"/>
</file>

<file path=xl/ctrlProps/ctrlProp29.xml><?xml version="1.0" encoding="utf-8"?>
<formControlPr xmlns="http://schemas.microsoft.com/office/spreadsheetml/2009/9/main" objectType="Drop" dropStyle="combo" dx="31" fmlaRange="Données!$A$3:$A$4" noThreeD="1" sel="0" val="0"/>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9</xdr:col>
      <xdr:colOff>66674</xdr:colOff>
      <xdr:row>17</xdr:row>
      <xdr:rowOff>944223</xdr:rowOff>
    </xdr:from>
    <xdr:to>
      <xdr:col>15</xdr:col>
      <xdr:colOff>2095499</xdr:colOff>
      <xdr:row>19</xdr:row>
      <xdr:rowOff>161633</xdr:rowOff>
    </xdr:to>
    <xdr:pic>
      <xdr:nvPicPr>
        <xdr:cNvPr id="2" name="Picture 12">
          <a:extLst>
            <a:ext uri="{FF2B5EF4-FFF2-40B4-BE49-F238E27FC236}">
              <a16:creationId xmlns:a16="http://schemas.microsoft.com/office/drawing/2014/main" id="{332BDFBE-0BD7-4C63-8AAE-922D0A8C3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774" y="4487523"/>
          <a:ext cx="3095625" cy="462010"/>
        </a:xfrm>
        <a:prstGeom prst="rect">
          <a:avLst/>
        </a:prstGeom>
        <a:noFill/>
        <a:ln w="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61</xdr:row>
      <xdr:rowOff>21771</xdr:rowOff>
    </xdr:from>
    <xdr:to>
      <xdr:col>15</xdr:col>
      <xdr:colOff>220032</xdr:colOff>
      <xdr:row>131</xdr:row>
      <xdr:rowOff>54429</xdr:rowOff>
    </xdr:to>
    <xdr:sp macro="" textlink="">
      <xdr:nvSpPr>
        <xdr:cNvPr id="25" name="Text Box 10">
          <a:extLst>
            <a:ext uri="{FF2B5EF4-FFF2-40B4-BE49-F238E27FC236}">
              <a16:creationId xmlns:a16="http://schemas.microsoft.com/office/drawing/2014/main" id="{1E45FFDF-EFAB-4F2D-8570-3A5A773D1507}"/>
            </a:ext>
          </a:extLst>
        </xdr:cNvPr>
        <xdr:cNvSpPr txBox="1">
          <a:spLocks noChangeArrowheads="1"/>
        </xdr:cNvSpPr>
      </xdr:nvSpPr>
      <xdr:spPr bwMode="auto">
        <a:xfrm>
          <a:off x="571500" y="16480971"/>
          <a:ext cx="2531432" cy="12529458"/>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Baie-Comeau</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625, boulevard Laflèche, RC 711</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Baie-Comeau (Québec)  G5C 1C5</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Brossard</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4805, boul. Lapinière, bureau 4100</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Brossard (Québec)  J4Z 0G2</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Chibougamau</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129, rue des Forces-Armées</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Chibougamau (Québec)  G8P 3A1</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Drummondville      </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330, rue Cormier, bureau 302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Drummondville (Québec)  J2C 8B3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Gaspé</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167, rue de la Reine, CP 8</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Gaspé (Québec) G4X 2W6</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Gatineau  </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170, rue de l'Hôtel-de-Ville, bureau 7.200</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Gatineau (Québec)  J8X 4C2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000" b="1" i="0" u="none" strike="noStrike" kern="0" cap="none" spc="0" normalizeH="0" baseline="0" noProof="0">
              <a:ln>
                <a:noFill/>
              </a:ln>
              <a:solidFill>
                <a:sysClr val="windowText" lastClr="000000"/>
              </a:solidFill>
              <a:effectLst/>
              <a:uLnTx/>
              <a:uFillTx/>
              <a:latin typeface="Arial"/>
              <a:ea typeface="+mn-ea"/>
              <a:cs typeface="Arial"/>
            </a:rPr>
            <a:t>Joliette</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000" b="0" i="0" u="none" strike="noStrike" kern="0" cap="none" spc="0" normalizeH="0" baseline="0" noProof="0">
              <a:ln>
                <a:noFill/>
              </a:ln>
              <a:solidFill>
                <a:sysClr val="windowText" lastClr="000000"/>
              </a:solidFill>
              <a:effectLst/>
              <a:uLnTx/>
              <a:uFillTx/>
              <a:latin typeface="Arial"/>
              <a:ea typeface="+mn-ea"/>
              <a:cs typeface="Arial"/>
            </a:rPr>
            <a:t>40, rue Gauthier Sud, bureau 3300</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000" b="0" i="0" u="none" strike="noStrike" kern="0" cap="none" spc="0" normalizeH="0" baseline="0" noProof="0">
              <a:ln>
                <a:noFill/>
              </a:ln>
              <a:solidFill>
                <a:sysClr val="windowText" lastClr="000000"/>
              </a:solidFill>
              <a:effectLst/>
              <a:uLnTx/>
              <a:uFillTx/>
              <a:latin typeface="Arial"/>
              <a:ea typeface="+mn-ea"/>
              <a:cs typeface="Arial"/>
            </a:rPr>
            <a:t>Joliette (Québec)  J6E 4J4</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a:ea typeface="+mn-ea"/>
              <a:cs typeface="Arial"/>
            </a:rPr>
            <a:t>Téléphone :  </a:t>
          </a: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1 844 474-6367</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r-CA" sz="1000" b="0" i="0" u="none" strike="noStrike" kern="0" cap="none" spc="0" normalizeH="0" baseline="0" noProof="0">
            <a:ln>
              <a:noFill/>
            </a:ln>
            <a:solidFill>
              <a:sysClr val="windowText" lastClr="000000"/>
            </a:solidFill>
            <a:effectLst/>
            <a:uLnTx/>
            <a:uFillTx/>
            <a:latin typeface="Arial"/>
            <a:ea typeface="+mn-ea"/>
            <a:cs typeface="Arial"/>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Laval    </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3100, boul. Le Carrefour, bureau 660</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Laval (Québec)  H7T 2K7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Montmagny</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116, rue Saint-Jean-Baptiste Ouest</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Montmagny (Québec)  G5V 3B9</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rtl="0" eaLnBrk="1" fontAlgn="auto" latinLnBrk="0" hangingPunct="1"/>
          <a:r>
            <a:rPr lang="fr-CA" sz="1100" b="1" i="0" baseline="0">
              <a:effectLst/>
              <a:latin typeface="+mn-lt"/>
              <a:ea typeface="+mn-ea"/>
              <a:cs typeface="+mn-cs"/>
            </a:rPr>
            <a:t>Montréal - Bureau principal</a:t>
          </a:r>
          <a:endParaRPr lang="fr-CA" sz="100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1001, boul. Robert-Bourassa, bureau 1000</a:t>
          </a:r>
          <a:br>
            <a:rPr kumimoji="0" lang="fr-CA" sz="10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fr-CA" sz="10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Montréal (Québec)  H3B 4L4</a:t>
          </a:r>
          <a:br>
            <a:rPr kumimoji="0" lang="fr-CA" sz="10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fr-CA" sz="10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Téléphone :  </a:t>
          </a: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1 844 474-6367</a:t>
          </a:r>
          <a:endParaRPr kumimoji="0" lang="fr-CA" sz="10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rtl="0" eaLnBrk="1" fontAlgn="auto" latinLnBrk="0" hangingPunct="1"/>
          <a:endParaRPr lang="fr-CA" sz="1000">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15</xdr:col>
      <xdr:colOff>1175657</xdr:colOff>
      <xdr:row>61</xdr:row>
      <xdr:rowOff>10886</xdr:rowOff>
    </xdr:from>
    <xdr:to>
      <xdr:col>16</xdr:col>
      <xdr:colOff>18143</xdr:colOff>
      <xdr:row>129</xdr:row>
      <xdr:rowOff>144659</xdr:rowOff>
    </xdr:to>
    <xdr:sp macro="" textlink="">
      <xdr:nvSpPr>
        <xdr:cNvPr id="53" name="Text Box 9">
          <a:extLst>
            <a:ext uri="{FF2B5EF4-FFF2-40B4-BE49-F238E27FC236}">
              <a16:creationId xmlns:a16="http://schemas.microsoft.com/office/drawing/2014/main" id="{F6CA2D3A-67C7-44DE-85F9-6DF0A3540B21}"/>
            </a:ext>
          </a:extLst>
        </xdr:cNvPr>
        <xdr:cNvSpPr txBox="1">
          <a:spLocks noChangeArrowheads="1"/>
        </xdr:cNvSpPr>
      </xdr:nvSpPr>
      <xdr:spPr bwMode="auto">
        <a:xfrm>
          <a:off x="4114800" y="16666029"/>
          <a:ext cx="2643414" cy="12516273"/>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Québec </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Édifice Iberville 1</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1195, avenue Lavigerie, bureau 060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Québec (Québec)  G1V 4N3</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Rimouski</a:t>
          </a: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355, boulevard Saint-Germain</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Rimouski (Québec)  G5L 3N2</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Rouyn-Noranda</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170, rue Principale, bureau 202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Rouyn-Noranda (Québec)  J9X 4P7</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Saguenay</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3950, boul. Harvey, 2</a:t>
          </a:r>
          <a:r>
            <a:rPr kumimoji="0" lang="fr-CA" sz="10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e</a:t>
          </a: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étage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Saguenay (Québec)  G7X 8L6</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Saint-Georges</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11535, 1</a:t>
          </a:r>
          <a:r>
            <a:rPr kumimoji="0" lang="fr-CA" sz="10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re</a:t>
          </a: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Avenue, bureau 303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Saint-Georges (Québec)  G5Y 7H5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Saint-Jérôme</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275, rue Latour, bureau RC 01</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Saint-Jérôme (Québec) J7Z 0J7</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450 569-3031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Sainte-Marie</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1055, boulevard Vachon Nord, bur. 1</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Sainte-Marie (Québec) G6E 1M4</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Sept-Îles</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454, avenue Arnaud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Sept-Îles (Québec)  G4R 3A9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Sherbrooke  </a:t>
          </a: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200, rue Belvédère Nord, bureau 4.05</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Sherbrooke (Québec)  J1H 4A9</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Trois-Rivières </a:t>
          </a: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Édifice Capitanal, 100, rue Laviolette, bureau 114 Trois-Rivières (Québec)  G9A 5S9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Téléphone :  1 844 474-6367</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r-CA" sz="1000" b="0" i="0" u="none" strike="noStrike" kern="0" cap="none" spc="0" normalizeH="0" baseline="0" noProof="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000" b="1" i="0" u="none" strike="noStrike" kern="0" cap="none" spc="0" normalizeH="0" baseline="0" noProof="0">
              <a:ln>
                <a:noFill/>
              </a:ln>
              <a:solidFill>
                <a:srgbClr val="000000"/>
              </a:solidFill>
              <a:effectLst/>
              <a:uLnTx/>
              <a:uFillTx/>
              <a:latin typeface="Arial"/>
              <a:ea typeface="+mn-ea"/>
              <a:cs typeface="Arial"/>
            </a:rPr>
            <a:t>Victoriaville</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000" b="0" i="0" u="none" strike="noStrike" kern="0" cap="none" spc="0" normalizeH="0" baseline="0" noProof="0">
              <a:ln>
                <a:noFill/>
              </a:ln>
              <a:solidFill>
                <a:srgbClr val="000000"/>
              </a:solidFill>
              <a:effectLst/>
              <a:uLnTx/>
              <a:uFillTx/>
              <a:latin typeface="Arial"/>
              <a:ea typeface="+mn-ea"/>
              <a:cs typeface="Arial"/>
            </a:rPr>
            <a:t>62, rue Saint-Jean-Baptiste, bureau 1.03</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000" b="0" i="0" u="none" strike="noStrike" kern="0" cap="none" spc="0" normalizeH="0" baseline="0" noProof="0">
              <a:ln>
                <a:noFill/>
              </a:ln>
              <a:solidFill>
                <a:srgbClr val="000000"/>
              </a:solidFill>
              <a:effectLst/>
              <a:uLnTx/>
              <a:uFillTx/>
              <a:latin typeface="Arial"/>
              <a:ea typeface="+mn-ea"/>
              <a:cs typeface="Arial"/>
            </a:rPr>
            <a:t>Victoriaville (Québec) G6P 4E3</a:t>
          </a:r>
        </a:p>
        <a:p>
          <a:pPr marL="0" marR="0" lvl="0" indent="0" defTabSz="914400" rtl="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srgbClr val="000000"/>
              </a:solidFill>
              <a:effectLst/>
              <a:uLnTx/>
              <a:uFillTx/>
              <a:latin typeface="Arial"/>
              <a:ea typeface="+mn-ea"/>
              <a:cs typeface="Arial"/>
            </a:rPr>
            <a:t>Téléphone :  </a:t>
          </a:r>
          <a:r>
            <a:rPr kumimoji="0" lang="fr-CA"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1 844 474-6367</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r-CA" sz="1000" b="0" i="0" u="none" strike="noStrike" baseline="0">
            <a:solidFill>
              <a:srgbClr val="FF0000"/>
            </a:solidFill>
            <a:latin typeface="Arial"/>
            <a:cs typeface="Arial"/>
          </a:endParaRPr>
        </a:p>
      </xdr:txBody>
    </xdr:sp>
    <xdr:clientData/>
  </xdr:twoCellAnchor>
  <xdr:twoCellAnchor editAs="oneCell">
    <xdr:from>
      <xdr:col>0</xdr:col>
      <xdr:colOff>0</xdr:colOff>
      <xdr:row>0</xdr:row>
      <xdr:rowOff>0</xdr:rowOff>
    </xdr:from>
    <xdr:to>
      <xdr:col>10</xdr:col>
      <xdr:colOff>0</xdr:colOff>
      <xdr:row>2</xdr:row>
      <xdr:rowOff>141230</xdr:rowOff>
    </xdr:to>
    <xdr:pic>
      <xdr:nvPicPr>
        <xdr:cNvPr id="5" name="Image 4">
          <a:extLst>
            <a:ext uri="{FF2B5EF4-FFF2-40B4-BE49-F238E27FC236}">
              <a16:creationId xmlns:a16="http://schemas.microsoft.com/office/drawing/2014/main" id="{F46E5232-7ED7-402E-A483-BABCF5E38D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993900" cy="5603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6</xdr:col>
          <xdr:colOff>38100</xdr:colOff>
          <xdr:row>108</xdr:row>
          <xdr:rowOff>38100</xdr:rowOff>
        </xdr:from>
        <xdr:to>
          <xdr:col>7</xdr:col>
          <xdr:colOff>180975</xdr:colOff>
          <xdr:row>109</xdr:row>
          <xdr:rowOff>47625</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Élevée</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257175</xdr:colOff>
          <xdr:row>108</xdr:row>
          <xdr:rowOff>38100</xdr:rowOff>
        </xdr:from>
        <xdr:to>
          <xdr:col>8</xdr:col>
          <xdr:colOff>104775</xdr:colOff>
          <xdr:row>109</xdr:row>
          <xdr:rowOff>47625</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Moyenne</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828675</xdr:colOff>
          <xdr:row>108</xdr:row>
          <xdr:rowOff>38100</xdr:rowOff>
        </xdr:from>
        <xdr:to>
          <xdr:col>9</xdr:col>
          <xdr:colOff>333375</xdr:colOff>
          <xdr:row>109</xdr:row>
          <xdr:rowOff>66675</xdr:rowOff>
        </xdr:to>
        <xdr:sp macro="" textlink="">
          <xdr:nvSpPr>
            <xdr:cNvPr id="3075" name="Group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238125</xdr:colOff>
          <xdr:row>108</xdr:row>
          <xdr:rowOff>38100</xdr:rowOff>
        </xdr:from>
        <xdr:to>
          <xdr:col>9</xdr:col>
          <xdr:colOff>333375</xdr:colOff>
          <xdr:row>109</xdr:row>
          <xdr:rowOff>47625</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Faible</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276225</xdr:colOff>
          <xdr:row>116</xdr:row>
          <xdr:rowOff>9525</xdr:rowOff>
        </xdr:from>
        <xdr:to>
          <xdr:col>7</xdr:col>
          <xdr:colOff>371475</xdr:colOff>
          <xdr:row>117</xdr:row>
          <xdr:rowOff>19050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676275</xdr:colOff>
          <xdr:row>116</xdr:row>
          <xdr:rowOff>9525</xdr:rowOff>
        </xdr:from>
        <xdr:to>
          <xdr:col>9</xdr:col>
          <xdr:colOff>66675</xdr:colOff>
          <xdr:row>117</xdr:row>
          <xdr:rowOff>19050</xdr:rowOff>
        </xdr:to>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828675</xdr:colOff>
          <xdr:row>116</xdr:row>
          <xdr:rowOff>9525</xdr:rowOff>
        </xdr:from>
        <xdr:to>
          <xdr:col>9</xdr:col>
          <xdr:colOff>333375</xdr:colOff>
          <xdr:row>117</xdr:row>
          <xdr:rowOff>19050</xdr:rowOff>
        </xdr:to>
        <xdr:sp macro="" textlink="">
          <xdr:nvSpPr>
            <xdr:cNvPr id="3079" name="Group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333375</xdr:colOff>
          <xdr:row>138</xdr:row>
          <xdr:rowOff>66675</xdr:rowOff>
        </xdr:from>
        <xdr:to>
          <xdr:col>7</xdr:col>
          <xdr:colOff>419100</xdr:colOff>
          <xdr:row>139</xdr:row>
          <xdr:rowOff>66675</xdr:rowOff>
        </xdr:to>
        <xdr:sp macro="" textlink="">
          <xdr:nvSpPr>
            <xdr:cNvPr id="3080" name="Option Button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619125</xdr:colOff>
          <xdr:row>138</xdr:row>
          <xdr:rowOff>66675</xdr:rowOff>
        </xdr:from>
        <xdr:to>
          <xdr:col>8</xdr:col>
          <xdr:colOff>428625</xdr:colOff>
          <xdr:row>139</xdr:row>
          <xdr:rowOff>66675</xdr:rowOff>
        </xdr:to>
        <xdr:sp macro="" textlink="">
          <xdr:nvSpPr>
            <xdr:cNvPr id="3081" name="Option Button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800100</xdr:colOff>
          <xdr:row>138</xdr:row>
          <xdr:rowOff>38100</xdr:rowOff>
        </xdr:from>
        <xdr:to>
          <xdr:col>9</xdr:col>
          <xdr:colOff>333375</xdr:colOff>
          <xdr:row>139</xdr:row>
          <xdr:rowOff>66675</xdr:rowOff>
        </xdr:to>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990600</xdr:colOff>
          <xdr:row>191</xdr:row>
          <xdr:rowOff>152400</xdr:rowOff>
        </xdr:from>
        <xdr:to>
          <xdr:col>5</xdr:col>
          <xdr:colOff>304800</xdr:colOff>
          <xdr:row>192</xdr:row>
          <xdr:rowOff>133350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  Annexe A (Déclaration du prêteur)</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990600</xdr:colOff>
          <xdr:row>194</xdr:row>
          <xdr:rowOff>142875</xdr:rowOff>
        </xdr:from>
        <xdr:to>
          <xdr:col>3</xdr:col>
          <xdr:colOff>28575</xdr:colOff>
          <xdr:row>195</xdr:row>
          <xdr:rowOff>142875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990600</xdr:colOff>
          <xdr:row>192</xdr:row>
          <xdr:rowOff>133350</xdr:rowOff>
        </xdr:from>
        <xdr:to>
          <xdr:col>3</xdr:col>
          <xdr:colOff>28575</xdr:colOff>
          <xdr:row>193</xdr:row>
          <xdr:rowOff>114300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990600</xdr:colOff>
          <xdr:row>193</xdr:row>
          <xdr:rowOff>142875</xdr:rowOff>
        </xdr:from>
        <xdr:to>
          <xdr:col>3</xdr:col>
          <xdr:colOff>28575</xdr:colOff>
          <xdr:row>194</xdr:row>
          <xdr:rowOff>114300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16</xdr:col>
          <xdr:colOff>238125</xdr:colOff>
          <xdr:row>123</xdr:row>
          <xdr:rowOff>504825</xdr:rowOff>
        </xdr:from>
        <xdr:to>
          <xdr:col>16</xdr:col>
          <xdr:colOff>571500</xdr:colOff>
          <xdr:row>127</xdr:row>
          <xdr:rowOff>57150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247650</xdr:colOff>
          <xdr:row>126</xdr:row>
          <xdr:rowOff>28575</xdr:rowOff>
        </xdr:from>
        <xdr:to>
          <xdr:col>16</xdr:col>
          <xdr:colOff>581025</xdr:colOff>
          <xdr:row>127</xdr:row>
          <xdr:rowOff>133350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238125</xdr:colOff>
          <xdr:row>128</xdr:row>
          <xdr:rowOff>57150</xdr:rowOff>
        </xdr:from>
        <xdr:to>
          <xdr:col>16</xdr:col>
          <xdr:colOff>571500</xdr:colOff>
          <xdr:row>130</xdr:row>
          <xdr:rowOff>9525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238125</xdr:colOff>
          <xdr:row>130</xdr:row>
          <xdr:rowOff>47625</xdr:rowOff>
        </xdr:from>
        <xdr:to>
          <xdr:col>16</xdr:col>
          <xdr:colOff>561975</xdr:colOff>
          <xdr:row>131</xdr:row>
          <xdr:rowOff>161925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238125</xdr:colOff>
          <xdr:row>132</xdr:row>
          <xdr:rowOff>57150</xdr:rowOff>
        </xdr:from>
        <xdr:to>
          <xdr:col>16</xdr:col>
          <xdr:colOff>561975</xdr:colOff>
          <xdr:row>133</xdr:row>
          <xdr:rowOff>161925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238125</xdr:colOff>
          <xdr:row>134</xdr:row>
          <xdr:rowOff>76200</xdr:rowOff>
        </xdr:from>
        <xdr:to>
          <xdr:col>16</xdr:col>
          <xdr:colOff>561975</xdr:colOff>
          <xdr:row>135</xdr:row>
          <xdr:rowOff>123825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238125</xdr:colOff>
          <xdr:row>136</xdr:row>
          <xdr:rowOff>47625</xdr:rowOff>
        </xdr:from>
        <xdr:to>
          <xdr:col>16</xdr:col>
          <xdr:colOff>561975</xdr:colOff>
          <xdr:row>137</xdr:row>
          <xdr:rowOff>142875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247650</xdr:colOff>
          <xdr:row>137</xdr:row>
          <xdr:rowOff>95250</xdr:rowOff>
        </xdr:from>
        <xdr:to>
          <xdr:col>16</xdr:col>
          <xdr:colOff>571500</xdr:colOff>
          <xdr:row>140</xdr:row>
          <xdr:rowOff>76200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238125</xdr:colOff>
          <xdr:row>140</xdr:row>
          <xdr:rowOff>28575</xdr:rowOff>
        </xdr:from>
        <xdr:to>
          <xdr:col>16</xdr:col>
          <xdr:colOff>561975</xdr:colOff>
          <xdr:row>141</xdr:row>
          <xdr:rowOff>142875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1</xdr:rowOff>
    </xdr:from>
    <xdr:to>
      <xdr:col>3</xdr:col>
      <xdr:colOff>419101</xdr:colOff>
      <xdr:row>2</xdr:row>
      <xdr:rowOff>173634</xdr:rowOff>
    </xdr:to>
    <xdr:pic>
      <xdr:nvPicPr>
        <xdr:cNvPr id="3" name="Image 2">
          <a:extLst>
            <a:ext uri="{FF2B5EF4-FFF2-40B4-BE49-F238E27FC236}">
              <a16:creationId xmlns:a16="http://schemas.microsoft.com/office/drawing/2014/main" id="{1C0ABF25-EB83-4932-B3EC-4E6E5830D9F5}"/>
            </a:ext>
          </a:extLst>
        </xdr:cNvPr>
        <xdr:cNvPicPr>
          <a:picLocks noChangeAspect="1"/>
        </xdr:cNvPicPr>
      </xdr:nvPicPr>
      <xdr:blipFill>
        <a:blip xmlns:r="http://schemas.openxmlformats.org/officeDocument/2006/relationships" r:embed="rId1"/>
        <a:stretch>
          <a:fillRect/>
        </a:stretch>
      </xdr:blipFill>
      <xdr:spPr>
        <a:xfrm>
          <a:off x="1" y="1"/>
          <a:ext cx="1993900" cy="58320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219075</xdr:colOff>
          <xdr:row>5</xdr:row>
          <xdr:rowOff>9525</xdr:rowOff>
        </xdr:from>
        <xdr:to>
          <xdr:col>11</xdr:col>
          <xdr:colOff>200025</xdr:colOff>
          <xdr:row>6</xdr:row>
          <xdr:rowOff>0</xdr:rowOff>
        </xdr:to>
        <xdr:sp macro="" textlink="">
          <xdr:nvSpPr>
            <xdr:cNvPr id="3114" name="Drop Down 42" descr="&#10;"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47</xdr:row>
          <xdr:rowOff>66675</xdr:rowOff>
        </xdr:from>
        <xdr:to>
          <xdr:col>13</xdr:col>
          <xdr:colOff>819150</xdr:colOff>
          <xdr:row>47</xdr:row>
          <xdr:rowOff>276225</xdr:rowOff>
        </xdr:to>
        <xdr:sp macro="" textlink="">
          <xdr:nvSpPr>
            <xdr:cNvPr id="3123" name="Drop Down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50</xdr:row>
          <xdr:rowOff>0</xdr:rowOff>
        </xdr:from>
        <xdr:to>
          <xdr:col>13</xdr:col>
          <xdr:colOff>790575</xdr:colOff>
          <xdr:row>51</xdr:row>
          <xdr:rowOff>9525</xdr:rowOff>
        </xdr:to>
        <xdr:sp macro="" textlink="">
          <xdr:nvSpPr>
            <xdr:cNvPr id="3124" name="Drop Down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53</xdr:row>
          <xdr:rowOff>0</xdr:rowOff>
        </xdr:from>
        <xdr:to>
          <xdr:col>13</xdr:col>
          <xdr:colOff>790575</xdr:colOff>
          <xdr:row>54</xdr:row>
          <xdr:rowOff>9525</xdr:rowOff>
        </xdr:to>
        <xdr:sp macro="" textlink="">
          <xdr:nvSpPr>
            <xdr:cNvPr id="3125" name="Drop Down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57</xdr:row>
          <xdr:rowOff>0</xdr:rowOff>
        </xdr:from>
        <xdr:to>
          <xdr:col>13</xdr:col>
          <xdr:colOff>790575</xdr:colOff>
          <xdr:row>58</xdr:row>
          <xdr:rowOff>9525</xdr:rowOff>
        </xdr:to>
        <xdr:sp macro="" textlink="">
          <xdr:nvSpPr>
            <xdr:cNvPr id="3126" name="Drop Down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60</xdr:row>
          <xdr:rowOff>0</xdr:rowOff>
        </xdr:from>
        <xdr:to>
          <xdr:col>13</xdr:col>
          <xdr:colOff>790575</xdr:colOff>
          <xdr:row>61</xdr:row>
          <xdr:rowOff>9525</xdr:rowOff>
        </xdr:to>
        <xdr:sp macro="" textlink="">
          <xdr:nvSpPr>
            <xdr:cNvPr id="3127" name="Drop Down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247650</xdr:colOff>
          <xdr:row>142</xdr:row>
          <xdr:rowOff>38100</xdr:rowOff>
        </xdr:from>
        <xdr:to>
          <xdr:col>16</xdr:col>
          <xdr:colOff>571500</xdr:colOff>
          <xdr:row>143</xdr:row>
          <xdr:rowOff>142875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254000</xdr:colOff>
      <xdr:row>1</xdr:row>
      <xdr:rowOff>20864</xdr:rowOff>
    </xdr:from>
    <xdr:to>
      <xdr:col>3</xdr:col>
      <xdr:colOff>1792628</xdr:colOff>
      <xdr:row>2</xdr:row>
      <xdr:rowOff>276225</xdr:rowOff>
    </xdr:to>
    <xdr:pic>
      <xdr:nvPicPr>
        <xdr:cNvPr id="2" name="Picture 1">
          <a:extLst>
            <a:ext uri="{FF2B5EF4-FFF2-40B4-BE49-F238E27FC236}">
              <a16:creationId xmlns:a16="http://schemas.microsoft.com/office/drawing/2014/main" id="{CA87728D-BDD7-494C-976F-B3E77622D4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3483"/>
        <a:stretch>
          <a:fillRect/>
        </a:stretch>
      </xdr:blipFill>
      <xdr:spPr>
        <a:xfrm>
          <a:off x="562429" y="247650"/>
          <a:ext cx="2345985" cy="593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145143</xdr:colOff>
      <xdr:row>0</xdr:row>
      <xdr:rowOff>211364</xdr:rowOff>
    </xdr:from>
    <xdr:to>
      <xdr:col>3</xdr:col>
      <xdr:colOff>1706631</xdr:colOff>
      <xdr:row>2</xdr:row>
      <xdr:rowOff>257719</xdr:rowOff>
    </xdr:to>
    <xdr:pic>
      <xdr:nvPicPr>
        <xdr:cNvPr id="2" name="Picture 1">
          <a:extLst>
            <a:ext uri="{FF2B5EF4-FFF2-40B4-BE49-F238E27FC236}">
              <a16:creationId xmlns:a16="http://schemas.microsoft.com/office/drawing/2014/main" id="{C7707A0D-1371-40B8-9DDB-0EBF64BEFD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3483"/>
        <a:stretch>
          <a:fillRect/>
        </a:stretch>
      </xdr:blipFill>
      <xdr:spPr>
        <a:xfrm>
          <a:off x="456293" y="211364"/>
          <a:ext cx="2351428" cy="593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201084</xdr:colOff>
      <xdr:row>0</xdr:row>
      <xdr:rowOff>157339</xdr:rowOff>
    </xdr:from>
    <xdr:to>
      <xdr:col>2</xdr:col>
      <xdr:colOff>159103</xdr:colOff>
      <xdr:row>3</xdr:row>
      <xdr:rowOff>48981</xdr:rowOff>
    </xdr:to>
    <xdr:pic>
      <xdr:nvPicPr>
        <xdr:cNvPr id="2" name="Image 1">
          <a:extLst>
            <a:ext uri="{FF2B5EF4-FFF2-40B4-BE49-F238E27FC236}">
              <a16:creationId xmlns:a16="http://schemas.microsoft.com/office/drawing/2014/main" id="{65987FA4-1EB8-4E3C-BD05-E9A1171EF2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084" y="157339"/>
          <a:ext cx="1734256" cy="51429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canada.ca/fr/agence-revenu/services/impot/entreprises/sujets/retenues-paie/retenues-paie-cotisations/regime-pensions-canada-rpc/taux-cotisations-rpc-maximums-exemption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D699D-78D4-48B1-BF0D-F12F3333FE72}">
  <sheetPr codeName="flInstructions"/>
  <dimension ref="A1:AF162"/>
  <sheetViews>
    <sheetView showGridLines="0" topLeftCell="A28" workbookViewId="0">
      <selection activeCell="G20" sqref="G20"/>
    </sheetView>
  </sheetViews>
  <sheetFormatPr baseColWidth="10" defaultColWidth="12" defaultRowHeight="14.25" x14ac:dyDescent="0.2"/>
  <cols>
    <col min="1" max="2" width="4.140625" style="5" customWidth="1"/>
    <col min="3" max="15" width="2.5703125" style="5" customWidth="1"/>
    <col min="16" max="16" width="54.42578125" style="5" customWidth="1"/>
    <col min="17" max="17" width="11.140625" style="5" customWidth="1"/>
    <col min="18" max="22" width="2.5703125" style="5" customWidth="1"/>
    <col min="23" max="23" width="1.140625" style="5" customWidth="1"/>
    <col min="24" max="24" width="3.140625" style="5" customWidth="1"/>
    <col min="25" max="25" width="27" style="5" customWidth="1"/>
    <col min="26" max="16384" width="12" style="5"/>
  </cols>
  <sheetData>
    <row r="1" spans="1:32" ht="16.5" x14ac:dyDescent="0.2">
      <c r="A1" s="1"/>
      <c r="B1" s="1"/>
      <c r="C1" s="1"/>
      <c r="D1" s="2"/>
      <c r="E1" s="2"/>
      <c r="F1" s="584" t="s">
        <v>0</v>
      </c>
      <c r="G1" s="584"/>
      <c r="H1" s="584"/>
      <c r="I1" s="584"/>
      <c r="J1" s="584"/>
      <c r="K1" s="584"/>
      <c r="L1" s="584"/>
      <c r="M1" s="584"/>
      <c r="N1" s="584"/>
      <c r="O1" s="584"/>
      <c r="P1" s="584"/>
      <c r="Q1" s="584"/>
      <c r="R1" s="3"/>
      <c r="S1" s="4"/>
      <c r="T1" s="4"/>
      <c r="U1" s="4"/>
      <c r="V1" s="4"/>
      <c r="W1" s="4"/>
      <c r="X1" s="4"/>
      <c r="Y1" s="4"/>
      <c r="Z1" s="4"/>
      <c r="AA1" s="4"/>
      <c r="AB1" s="4"/>
      <c r="AC1" s="4"/>
      <c r="AD1" s="4"/>
      <c r="AE1" s="4"/>
      <c r="AF1" s="4"/>
    </row>
    <row r="2" spans="1:32" ht="16.5" customHeight="1" x14ac:dyDescent="0.25">
      <c r="A2" s="6"/>
      <c r="B2" s="6"/>
      <c r="C2" s="6"/>
      <c r="D2" s="6"/>
      <c r="E2" s="6"/>
      <c r="F2" s="6"/>
      <c r="G2" s="6"/>
      <c r="H2" s="6"/>
      <c r="I2" s="7"/>
      <c r="J2" s="8"/>
      <c r="K2" s="8"/>
      <c r="L2" s="8"/>
      <c r="M2" s="8"/>
      <c r="N2" s="8"/>
      <c r="O2" s="8"/>
      <c r="P2" s="8"/>
      <c r="Q2" s="9" t="s">
        <v>362</v>
      </c>
      <c r="R2" s="3"/>
      <c r="S2" s="4"/>
      <c r="T2" s="4"/>
      <c r="U2" s="4"/>
      <c r="V2" s="4"/>
      <c r="W2" s="4"/>
      <c r="X2" s="4"/>
      <c r="Y2" s="4"/>
      <c r="Z2" s="4"/>
      <c r="AA2" s="4"/>
      <c r="AB2" s="4"/>
      <c r="AC2" s="4"/>
      <c r="AD2" s="4"/>
      <c r="AE2" s="4"/>
      <c r="AF2" s="4"/>
    </row>
    <row r="3" spans="1:32" s="13" customFormat="1" ht="35.1" customHeight="1" thickBot="1" x14ac:dyDescent="0.3">
      <c r="A3" s="585" t="s">
        <v>1</v>
      </c>
      <c r="B3" s="585"/>
      <c r="C3" s="585"/>
      <c r="D3" s="585"/>
      <c r="E3" s="585"/>
      <c r="F3" s="585"/>
      <c r="G3" s="585"/>
      <c r="H3" s="585"/>
      <c r="I3" s="585"/>
      <c r="J3" s="585"/>
      <c r="K3" s="585"/>
      <c r="L3" s="585"/>
      <c r="M3" s="585"/>
      <c r="N3" s="585"/>
      <c r="O3" s="585"/>
      <c r="P3" s="585"/>
      <c r="Q3" s="585"/>
      <c r="R3" s="10"/>
      <c r="S3" s="11"/>
      <c r="T3" s="11"/>
      <c r="U3" s="11"/>
      <c r="V3" s="11"/>
      <c r="W3" s="11"/>
      <c r="X3" s="11"/>
      <c r="Y3" s="11"/>
      <c r="Z3" s="12"/>
      <c r="AA3" s="12"/>
      <c r="AB3" s="12"/>
      <c r="AC3" s="12"/>
      <c r="AD3" s="12"/>
      <c r="AE3" s="12"/>
      <c r="AF3" s="12"/>
    </row>
    <row r="4" spans="1:32" s="13" customFormat="1" ht="29.25" customHeight="1" thickBot="1" x14ac:dyDescent="0.3">
      <c r="A4" s="575" t="s">
        <v>2</v>
      </c>
      <c r="B4" s="575"/>
      <c r="C4" s="575"/>
      <c r="D4" s="575"/>
      <c r="E4" s="575"/>
      <c r="F4" s="575"/>
      <c r="G4" s="575"/>
      <c r="H4" s="575"/>
      <c r="I4" s="575"/>
      <c r="J4" s="575"/>
      <c r="K4" s="575"/>
      <c r="L4" s="575"/>
      <c r="M4" s="575"/>
      <c r="N4" s="575"/>
      <c r="O4" s="575"/>
      <c r="P4" s="575"/>
      <c r="Q4" s="575"/>
      <c r="R4" s="10"/>
      <c r="S4" s="11"/>
      <c r="T4" s="11"/>
      <c r="U4" s="11"/>
      <c r="V4" s="11"/>
      <c r="W4" s="11"/>
      <c r="X4" s="11"/>
      <c r="Y4" s="11"/>
      <c r="Z4" s="12"/>
      <c r="AA4" s="12"/>
      <c r="AB4" s="12"/>
      <c r="AC4" s="12"/>
      <c r="AD4" s="12"/>
      <c r="AE4" s="12"/>
      <c r="AF4" s="12"/>
    </row>
    <row r="5" spans="1:32" x14ac:dyDescent="0.2">
      <c r="A5" s="14"/>
      <c r="B5" s="14"/>
      <c r="C5" s="14"/>
      <c r="D5" s="14"/>
      <c r="E5" s="14"/>
      <c r="F5" s="14"/>
      <c r="G5" s="14"/>
      <c r="H5" s="14"/>
      <c r="I5" s="14"/>
      <c r="J5" s="14"/>
      <c r="K5" s="14"/>
      <c r="L5" s="14"/>
      <c r="M5" s="14"/>
      <c r="N5" s="14"/>
      <c r="O5" s="14"/>
      <c r="P5" s="14"/>
      <c r="Q5" s="14"/>
      <c r="R5" s="15"/>
      <c r="S5" s="16"/>
      <c r="T5" s="16"/>
      <c r="U5" s="16"/>
      <c r="V5" s="16"/>
      <c r="W5" s="16"/>
      <c r="X5" s="16"/>
      <c r="Y5" s="16"/>
      <c r="Z5" s="4"/>
      <c r="AA5" s="4"/>
      <c r="AB5" s="4"/>
      <c r="AC5" s="4"/>
      <c r="AD5" s="4"/>
      <c r="AE5" s="4"/>
      <c r="AF5" s="4"/>
    </row>
    <row r="6" spans="1:32" x14ac:dyDescent="0.2">
      <c r="A6" s="586" t="s">
        <v>3</v>
      </c>
      <c r="B6" s="586"/>
      <c r="C6" s="586"/>
      <c r="D6" s="586"/>
      <c r="E6" s="586"/>
      <c r="F6" s="586"/>
      <c r="G6" s="586"/>
      <c r="H6" s="586"/>
      <c r="I6" s="586"/>
      <c r="J6" s="586"/>
      <c r="K6" s="586"/>
      <c r="L6" s="586"/>
      <c r="M6" s="586"/>
      <c r="N6" s="586"/>
      <c r="O6" s="586"/>
      <c r="P6" s="586"/>
      <c r="Q6" s="586"/>
      <c r="R6" s="15"/>
      <c r="S6" s="16"/>
      <c r="T6" s="16"/>
      <c r="U6" s="16"/>
      <c r="V6" s="16"/>
      <c r="W6" s="16"/>
      <c r="X6" s="16"/>
      <c r="Y6" s="16"/>
      <c r="Z6" s="4"/>
      <c r="AA6" s="4"/>
      <c r="AB6" s="4"/>
      <c r="AC6" s="4"/>
      <c r="AD6" s="4"/>
      <c r="AE6" s="4"/>
      <c r="AF6" s="4"/>
    </row>
    <row r="7" spans="1:32" x14ac:dyDescent="0.2">
      <c r="A7" s="586"/>
      <c r="B7" s="586"/>
      <c r="C7" s="586"/>
      <c r="D7" s="586"/>
      <c r="E7" s="586"/>
      <c r="F7" s="586"/>
      <c r="G7" s="586"/>
      <c r="H7" s="586"/>
      <c r="I7" s="586"/>
      <c r="J7" s="586"/>
      <c r="K7" s="586"/>
      <c r="L7" s="586"/>
      <c r="M7" s="586"/>
      <c r="N7" s="586"/>
      <c r="O7" s="586"/>
      <c r="P7" s="586"/>
      <c r="Q7" s="586"/>
      <c r="R7" s="15"/>
      <c r="S7" s="16"/>
      <c r="T7" s="16"/>
      <c r="U7" s="16"/>
      <c r="V7" s="16"/>
      <c r="W7" s="16"/>
      <c r="X7" s="16"/>
      <c r="Y7" s="16"/>
      <c r="Z7" s="4"/>
      <c r="AA7" s="4"/>
      <c r="AB7" s="4"/>
      <c r="AC7" s="4"/>
      <c r="AD7" s="4"/>
      <c r="AE7" s="4"/>
      <c r="AF7" s="4"/>
    </row>
    <row r="8" spans="1:32" x14ac:dyDescent="0.2">
      <c r="A8" s="586"/>
      <c r="B8" s="586"/>
      <c r="C8" s="586"/>
      <c r="D8" s="586"/>
      <c r="E8" s="586"/>
      <c r="F8" s="586"/>
      <c r="G8" s="586"/>
      <c r="H8" s="586"/>
      <c r="I8" s="586"/>
      <c r="J8" s="586"/>
      <c r="K8" s="586"/>
      <c r="L8" s="586"/>
      <c r="M8" s="586"/>
      <c r="N8" s="586"/>
      <c r="O8" s="586"/>
      <c r="P8" s="586"/>
      <c r="Q8" s="586"/>
      <c r="R8" s="15"/>
      <c r="S8" s="16"/>
      <c r="T8" s="16"/>
      <c r="U8" s="16"/>
      <c r="V8" s="16"/>
      <c r="W8" s="16"/>
      <c r="X8" s="16"/>
      <c r="Y8" s="16"/>
      <c r="Z8" s="4"/>
      <c r="AA8" s="4"/>
      <c r="AB8" s="4"/>
      <c r="AC8" s="4"/>
      <c r="AD8" s="4"/>
      <c r="AE8" s="4"/>
      <c r="AF8" s="4"/>
    </row>
    <row r="9" spans="1:32" x14ac:dyDescent="0.2">
      <c r="A9" s="586"/>
      <c r="B9" s="586"/>
      <c r="C9" s="586"/>
      <c r="D9" s="586"/>
      <c r="E9" s="586"/>
      <c r="F9" s="586"/>
      <c r="G9" s="586"/>
      <c r="H9" s="586"/>
      <c r="I9" s="586"/>
      <c r="J9" s="586"/>
      <c r="K9" s="586"/>
      <c r="L9" s="586"/>
      <c r="M9" s="586"/>
      <c r="N9" s="586"/>
      <c r="O9" s="586"/>
      <c r="P9" s="586"/>
      <c r="Q9" s="586"/>
      <c r="R9" s="15"/>
      <c r="S9" s="16"/>
      <c r="T9" s="16"/>
      <c r="U9" s="16"/>
      <c r="V9" s="16"/>
      <c r="W9" s="16"/>
      <c r="X9" s="16"/>
      <c r="Y9" s="16"/>
      <c r="Z9" s="4"/>
      <c r="AA9" s="4"/>
      <c r="AB9" s="4"/>
      <c r="AC9" s="4"/>
      <c r="AD9" s="4"/>
      <c r="AE9" s="4"/>
      <c r="AF9" s="4"/>
    </row>
    <row r="10" spans="1:32" x14ac:dyDescent="0.2">
      <c r="A10" s="586"/>
      <c r="B10" s="586"/>
      <c r="C10" s="586"/>
      <c r="D10" s="586"/>
      <c r="E10" s="586"/>
      <c r="F10" s="586"/>
      <c r="G10" s="586"/>
      <c r="H10" s="586"/>
      <c r="I10" s="586"/>
      <c r="J10" s="586"/>
      <c r="K10" s="586"/>
      <c r="L10" s="586"/>
      <c r="M10" s="586"/>
      <c r="N10" s="586"/>
      <c r="O10" s="586"/>
      <c r="P10" s="586"/>
      <c r="Q10" s="586"/>
      <c r="R10" s="15"/>
      <c r="S10" s="16"/>
      <c r="T10" s="16"/>
      <c r="U10" s="16"/>
      <c r="V10" s="16"/>
      <c r="W10" s="16"/>
      <c r="X10" s="16"/>
      <c r="Y10" s="16"/>
      <c r="Z10" s="4"/>
      <c r="AA10" s="4"/>
      <c r="AB10" s="4"/>
      <c r="AC10" s="4"/>
      <c r="AD10" s="4"/>
      <c r="AE10" s="4"/>
      <c r="AF10" s="4"/>
    </row>
    <row r="11" spans="1:32" x14ac:dyDescent="0.2">
      <c r="A11" s="586"/>
      <c r="B11" s="586"/>
      <c r="C11" s="586"/>
      <c r="D11" s="586"/>
      <c r="E11" s="586"/>
      <c r="F11" s="586"/>
      <c r="G11" s="586"/>
      <c r="H11" s="586"/>
      <c r="I11" s="586"/>
      <c r="J11" s="586"/>
      <c r="K11" s="586"/>
      <c r="L11" s="586"/>
      <c r="M11" s="586"/>
      <c r="N11" s="586"/>
      <c r="O11" s="586"/>
      <c r="P11" s="586"/>
      <c r="Q11" s="586"/>
      <c r="R11" s="15"/>
      <c r="S11" s="16"/>
      <c r="T11" s="16"/>
      <c r="U11" s="16"/>
      <c r="V11" s="16"/>
      <c r="W11" s="16"/>
      <c r="X11" s="16"/>
      <c r="Y11" s="16"/>
      <c r="Z11" s="4"/>
      <c r="AA11" s="4"/>
      <c r="AB11" s="4"/>
      <c r="AC11" s="4"/>
      <c r="AD11" s="4"/>
      <c r="AE11" s="4"/>
      <c r="AF11" s="4"/>
    </row>
    <row r="12" spans="1:32" x14ac:dyDescent="0.2">
      <c r="A12" s="586"/>
      <c r="B12" s="586"/>
      <c r="C12" s="586"/>
      <c r="D12" s="586"/>
      <c r="E12" s="586"/>
      <c r="F12" s="586"/>
      <c r="G12" s="586"/>
      <c r="H12" s="586"/>
      <c r="I12" s="586"/>
      <c r="J12" s="586"/>
      <c r="K12" s="586"/>
      <c r="L12" s="586"/>
      <c r="M12" s="586"/>
      <c r="N12" s="586"/>
      <c r="O12" s="586"/>
      <c r="P12" s="586"/>
      <c r="Q12" s="586"/>
      <c r="R12" s="15"/>
      <c r="S12" s="16"/>
      <c r="T12" s="16"/>
      <c r="U12" s="16"/>
      <c r="V12" s="16"/>
      <c r="W12" s="16"/>
      <c r="X12" s="16"/>
      <c r="Y12" s="16"/>
      <c r="Z12" s="4"/>
      <c r="AA12" s="4"/>
      <c r="AB12" s="4"/>
      <c r="AC12" s="4"/>
      <c r="AD12" s="4"/>
      <c r="AE12" s="4"/>
      <c r="AF12" s="4"/>
    </row>
    <row r="13" spans="1:32" x14ac:dyDescent="0.2">
      <c r="A13" s="586"/>
      <c r="B13" s="586"/>
      <c r="C13" s="586"/>
      <c r="D13" s="586"/>
      <c r="E13" s="586"/>
      <c r="F13" s="586"/>
      <c r="G13" s="586"/>
      <c r="H13" s="586"/>
      <c r="I13" s="586"/>
      <c r="J13" s="586"/>
      <c r="K13" s="586"/>
      <c r="L13" s="586"/>
      <c r="M13" s="586"/>
      <c r="N13" s="586"/>
      <c r="O13" s="586"/>
      <c r="P13" s="586"/>
      <c r="Q13" s="586"/>
      <c r="R13" s="15"/>
      <c r="S13" s="16"/>
      <c r="T13" s="16"/>
      <c r="U13" s="16"/>
      <c r="V13" s="16"/>
      <c r="W13" s="16"/>
      <c r="X13" s="16"/>
      <c r="Y13" s="16"/>
      <c r="Z13" s="4"/>
      <c r="AA13" s="4"/>
      <c r="AB13" s="4"/>
      <c r="AC13" s="4"/>
      <c r="AD13" s="4"/>
      <c r="AE13" s="4"/>
      <c r="AF13" s="4"/>
    </row>
    <row r="14" spans="1:32" x14ac:dyDescent="0.2">
      <c r="A14" s="586"/>
      <c r="B14" s="586"/>
      <c r="C14" s="586"/>
      <c r="D14" s="586"/>
      <c r="E14" s="586"/>
      <c r="F14" s="586"/>
      <c r="G14" s="586"/>
      <c r="H14" s="586"/>
      <c r="I14" s="586"/>
      <c r="J14" s="586"/>
      <c r="K14" s="586"/>
      <c r="L14" s="586"/>
      <c r="M14" s="586"/>
      <c r="N14" s="586"/>
      <c r="O14" s="586"/>
      <c r="P14" s="586"/>
      <c r="Q14" s="586"/>
      <c r="R14" s="15"/>
      <c r="S14" s="16"/>
      <c r="T14" s="16"/>
      <c r="U14" s="16"/>
      <c r="V14" s="16"/>
      <c r="W14" s="16"/>
      <c r="X14" s="16"/>
      <c r="Y14" s="16"/>
      <c r="Z14" s="4"/>
      <c r="AA14" s="4"/>
      <c r="AB14" s="4"/>
      <c r="AC14" s="4"/>
      <c r="AD14" s="4"/>
      <c r="AE14" s="4"/>
      <c r="AF14" s="4"/>
    </row>
    <row r="15" spans="1:32" x14ac:dyDescent="0.2">
      <c r="A15" s="586"/>
      <c r="B15" s="586"/>
      <c r="C15" s="586"/>
      <c r="D15" s="586"/>
      <c r="E15" s="586"/>
      <c r="F15" s="586"/>
      <c r="G15" s="586"/>
      <c r="H15" s="586"/>
      <c r="I15" s="586"/>
      <c r="J15" s="586"/>
      <c r="K15" s="586"/>
      <c r="L15" s="586"/>
      <c r="M15" s="586"/>
      <c r="N15" s="586"/>
      <c r="O15" s="586"/>
      <c r="P15" s="586"/>
      <c r="Q15" s="586"/>
      <c r="R15" s="17"/>
      <c r="S15" s="18"/>
      <c r="T15" s="18"/>
      <c r="U15" s="18"/>
      <c r="V15" s="18"/>
      <c r="W15" s="18"/>
      <c r="X15" s="18"/>
      <c r="Y15" s="18"/>
      <c r="Z15" s="4"/>
      <c r="AA15" s="4"/>
      <c r="AB15" s="4"/>
      <c r="AC15" s="4"/>
      <c r="AD15" s="4"/>
      <c r="AE15" s="4"/>
      <c r="AF15" s="4"/>
    </row>
    <row r="16" spans="1:32" x14ac:dyDescent="0.2">
      <c r="A16" s="586"/>
      <c r="B16" s="586"/>
      <c r="C16" s="586"/>
      <c r="D16" s="586"/>
      <c r="E16" s="586"/>
      <c r="F16" s="586"/>
      <c r="G16" s="586"/>
      <c r="H16" s="586"/>
      <c r="I16" s="586"/>
      <c r="J16" s="586"/>
      <c r="K16" s="586"/>
      <c r="L16" s="586"/>
      <c r="M16" s="586"/>
      <c r="N16" s="586"/>
      <c r="O16" s="586"/>
      <c r="P16" s="586"/>
      <c r="Q16" s="586"/>
      <c r="R16" s="17"/>
      <c r="S16" s="18"/>
      <c r="T16" s="18"/>
      <c r="U16" s="18"/>
      <c r="V16" s="18"/>
      <c r="W16" s="18"/>
      <c r="X16" s="18"/>
      <c r="Y16" s="18"/>
      <c r="Z16" s="4"/>
      <c r="AA16" s="4"/>
      <c r="AB16" s="4"/>
      <c r="AC16" s="4"/>
      <c r="AD16" s="4"/>
      <c r="AE16" s="4"/>
      <c r="AF16" s="4"/>
    </row>
    <row r="17" spans="1:32" x14ac:dyDescent="0.2">
      <c r="A17" s="586"/>
      <c r="B17" s="586"/>
      <c r="C17" s="586"/>
      <c r="D17" s="586"/>
      <c r="E17" s="586"/>
      <c r="F17" s="586"/>
      <c r="G17" s="586"/>
      <c r="H17" s="586"/>
      <c r="I17" s="586"/>
      <c r="J17" s="586"/>
      <c r="K17" s="586"/>
      <c r="L17" s="586"/>
      <c r="M17" s="586"/>
      <c r="N17" s="586"/>
      <c r="O17" s="586"/>
      <c r="P17" s="586"/>
      <c r="Q17" s="586"/>
      <c r="R17" s="17"/>
      <c r="S17" s="18"/>
      <c r="T17" s="18"/>
      <c r="U17" s="18"/>
      <c r="V17" s="18"/>
      <c r="W17" s="18"/>
      <c r="X17" s="18"/>
      <c r="Y17" s="18"/>
      <c r="Z17" s="4"/>
      <c r="AA17" s="4"/>
      <c r="AB17" s="4"/>
      <c r="AC17" s="4"/>
      <c r="AD17" s="4"/>
      <c r="AE17" s="4"/>
      <c r="AF17" s="4"/>
    </row>
    <row r="18" spans="1:32" ht="84" customHeight="1" x14ac:dyDescent="0.2">
      <c r="A18" s="586"/>
      <c r="B18" s="586"/>
      <c r="C18" s="586"/>
      <c r="D18" s="586"/>
      <c r="E18" s="586"/>
      <c r="F18" s="586"/>
      <c r="G18" s="586"/>
      <c r="H18" s="586"/>
      <c r="I18" s="586"/>
      <c r="J18" s="586"/>
      <c r="K18" s="586"/>
      <c r="L18" s="586"/>
      <c r="M18" s="586"/>
      <c r="N18" s="586"/>
      <c r="O18" s="586"/>
      <c r="P18" s="586"/>
      <c r="Q18" s="586"/>
      <c r="R18" s="17"/>
      <c r="S18" s="18"/>
      <c r="T18" s="18"/>
      <c r="U18" s="18"/>
      <c r="V18" s="18"/>
      <c r="W18" s="18"/>
      <c r="X18" s="18"/>
      <c r="Y18" s="18"/>
      <c r="Z18" s="4"/>
      <c r="AA18" s="4"/>
      <c r="AB18" s="4"/>
      <c r="AC18" s="4"/>
      <c r="AD18" s="4"/>
      <c r="AE18" s="4"/>
      <c r="AF18" s="4"/>
    </row>
    <row r="19" spans="1:32" x14ac:dyDescent="0.2">
      <c r="A19" s="19"/>
      <c r="B19" s="20"/>
      <c r="C19" s="20"/>
      <c r="D19" s="20"/>
      <c r="E19" s="20"/>
      <c r="F19" s="20"/>
      <c r="G19" s="20"/>
      <c r="H19" s="20"/>
      <c r="I19" s="20"/>
      <c r="J19" s="21"/>
      <c r="K19" s="21"/>
      <c r="L19" s="21"/>
      <c r="M19" s="22"/>
      <c r="N19" s="23"/>
      <c r="O19" s="24"/>
      <c r="P19" s="25"/>
      <c r="Q19" s="25"/>
      <c r="R19" s="17"/>
      <c r="S19" s="18"/>
      <c r="T19" s="18"/>
      <c r="U19" s="18"/>
      <c r="V19" s="18"/>
      <c r="W19" s="18"/>
      <c r="X19" s="18"/>
      <c r="Y19" s="18"/>
      <c r="Z19" s="4"/>
      <c r="AA19" s="4"/>
      <c r="AB19" s="4"/>
      <c r="AC19" s="4"/>
      <c r="AD19" s="4"/>
      <c r="AE19" s="4"/>
      <c r="AF19" s="4"/>
    </row>
    <row r="20" spans="1:32" x14ac:dyDescent="0.2">
      <c r="A20" s="19"/>
      <c r="B20" s="20"/>
      <c r="C20" s="20"/>
      <c r="D20" s="20"/>
      <c r="E20" s="20"/>
      <c r="F20" s="20"/>
      <c r="G20" s="20"/>
      <c r="H20" s="20"/>
      <c r="I20" s="20"/>
      <c r="J20" s="21"/>
      <c r="K20" s="21"/>
      <c r="L20" s="21"/>
      <c r="M20" s="22"/>
      <c r="N20" s="23"/>
      <c r="O20" s="24"/>
      <c r="P20" s="25"/>
      <c r="Q20" s="25"/>
      <c r="R20" s="17"/>
      <c r="S20" s="18"/>
      <c r="T20" s="18"/>
      <c r="U20" s="18"/>
      <c r="V20" s="18"/>
      <c r="W20" s="18"/>
      <c r="X20" s="18"/>
      <c r="Y20" s="18"/>
      <c r="Z20" s="4"/>
      <c r="AA20" s="4"/>
      <c r="AB20" s="4"/>
      <c r="AC20" s="4"/>
      <c r="AD20" s="4"/>
      <c r="AE20" s="4"/>
      <c r="AF20" s="4"/>
    </row>
    <row r="21" spans="1:32" x14ac:dyDescent="0.2">
      <c r="A21" s="19"/>
      <c r="B21" s="20"/>
      <c r="C21" s="20"/>
      <c r="D21" s="20"/>
      <c r="E21" s="20"/>
      <c r="F21" s="20"/>
      <c r="G21" s="20"/>
      <c r="H21" s="20"/>
      <c r="I21" s="20"/>
      <c r="J21" s="21"/>
      <c r="K21" s="21"/>
      <c r="L21" s="21"/>
      <c r="M21" s="22"/>
      <c r="N21" s="23"/>
      <c r="O21" s="24"/>
      <c r="P21" s="25"/>
      <c r="Q21" s="25"/>
      <c r="R21" s="17"/>
      <c r="S21" s="18"/>
      <c r="T21" s="18"/>
      <c r="U21" s="18"/>
      <c r="V21" s="18"/>
      <c r="W21" s="18"/>
      <c r="X21" s="18"/>
      <c r="Y21" s="18"/>
      <c r="Z21" s="4"/>
      <c r="AA21" s="4"/>
      <c r="AB21" s="4"/>
      <c r="AC21" s="4"/>
      <c r="AD21" s="4"/>
      <c r="AE21" s="4"/>
      <c r="AF21" s="4"/>
    </row>
    <row r="22" spans="1:32" x14ac:dyDescent="0.2">
      <c r="R22" s="3"/>
      <c r="S22" s="4"/>
      <c r="T22" s="4"/>
      <c r="U22" s="4"/>
      <c r="V22" s="4"/>
      <c r="W22" s="4"/>
      <c r="X22" s="4"/>
      <c r="Y22" s="4"/>
      <c r="Z22" s="4"/>
      <c r="AA22" s="4"/>
      <c r="AB22" s="4"/>
      <c r="AC22" s="4"/>
      <c r="AD22" s="4"/>
      <c r="AE22" s="4"/>
      <c r="AF22" s="4"/>
    </row>
    <row r="23" spans="1:32" ht="44.1" customHeight="1" x14ac:dyDescent="0.2">
      <c r="A23" s="581" t="s">
        <v>4</v>
      </c>
      <c r="B23" s="587"/>
      <c r="C23" s="587"/>
      <c r="D23" s="587"/>
      <c r="E23" s="587"/>
      <c r="F23" s="587"/>
      <c r="G23" s="587"/>
      <c r="H23" s="587"/>
      <c r="I23" s="587"/>
      <c r="J23" s="587"/>
      <c r="K23" s="587"/>
      <c r="L23" s="587"/>
      <c r="M23" s="587"/>
      <c r="N23" s="587"/>
      <c r="O23" s="587"/>
      <c r="P23" s="587"/>
      <c r="Q23" s="587"/>
      <c r="R23" s="3"/>
      <c r="S23" s="4"/>
      <c r="T23" s="4"/>
      <c r="U23" s="4"/>
      <c r="V23" s="4"/>
      <c r="W23" s="4"/>
      <c r="X23" s="4"/>
      <c r="Y23" s="4"/>
      <c r="Z23" s="4"/>
      <c r="AA23" s="4"/>
      <c r="AB23" s="4"/>
      <c r="AC23" s="4"/>
      <c r="AD23" s="4"/>
      <c r="AE23" s="4"/>
      <c r="AF23" s="4"/>
    </row>
    <row r="24" spans="1:32" ht="63.6" customHeight="1" x14ac:dyDescent="0.2">
      <c r="A24" s="588" t="s">
        <v>5</v>
      </c>
      <c r="B24" s="588"/>
      <c r="C24" s="588"/>
      <c r="D24" s="588"/>
      <c r="E24" s="588"/>
      <c r="F24" s="588"/>
      <c r="G24" s="588"/>
      <c r="H24" s="588"/>
      <c r="I24" s="588"/>
      <c r="J24" s="588"/>
      <c r="K24" s="588"/>
      <c r="L24" s="588"/>
      <c r="M24" s="588"/>
      <c r="N24" s="588"/>
      <c r="O24" s="588"/>
      <c r="P24" s="588"/>
      <c r="Q24" s="588"/>
      <c r="R24" s="3"/>
      <c r="S24" s="4"/>
      <c r="T24" s="4"/>
      <c r="U24" s="4"/>
      <c r="V24" s="4"/>
      <c r="W24" s="4"/>
      <c r="X24" s="4"/>
      <c r="Y24" s="4"/>
      <c r="Z24" s="4"/>
      <c r="AA24" s="4"/>
      <c r="AB24" s="4"/>
      <c r="AC24" s="4"/>
      <c r="AD24" s="4"/>
      <c r="AE24" s="4"/>
      <c r="AF24" s="4"/>
    </row>
    <row r="25" spans="1:32" ht="18" customHeight="1" x14ac:dyDescent="0.2">
      <c r="A25" s="25"/>
      <c r="B25" s="25"/>
      <c r="C25" s="25"/>
      <c r="D25" s="25"/>
      <c r="E25" s="25"/>
      <c r="F25" s="25"/>
      <c r="G25" s="25"/>
      <c r="H25" s="25"/>
      <c r="I25" s="25"/>
      <c r="J25" s="25"/>
      <c r="K25" s="25"/>
      <c r="L25" s="25"/>
      <c r="M25" s="25"/>
      <c r="N25" s="25"/>
      <c r="O25" s="25"/>
      <c r="P25" s="25"/>
      <c r="Q25" s="25"/>
      <c r="R25" s="3"/>
      <c r="S25" s="4"/>
      <c r="T25" s="4"/>
      <c r="U25" s="4"/>
      <c r="V25" s="4"/>
      <c r="W25" s="4"/>
      <c r="X25" s="4"/>
      <c r="Y25" s="4"/>
      <c r="Z25" s="4"/>
      <c r="AA25" s="4"/>
      <c r="AB25" s="4"/>
      <c r="AC25" s="4"/>
      <c r="AD25" s="4"/>
      <c r="AE25" s="4"/>
      <c r="AF25" s="4"/>
    </row>
    <row r="26" spans="1:32" ht="162" customHeight="1" x14ac:dyDescent="0.2">
      <c r="A26" s="581" t="s">
        <v>327</v>
      </c>
      <c r="B26" s="581"/>
      <c r="C26" s="581"/>
      <c r="D26" s="581"/>
      <c r="E26" s="581"/>
      <c r="F26" s="581"/>
      <c r="G26" s="581"/>
      <c r="H26" s="581"/>
      <c r="I26" s="581"/>
      <c r="J26" s="581"/>
      <c r="K26" s="581"/>
      <c r="L26" s="581"/>
      <c r="M26" s="581"/>
      <c r="N26" s="581"/>
      <c r="O26" s="581"/>
      <c r="P26" s="581"/>
      <c r="Q26" s="581"/>
      <c r="R26" s="3"/>
      <c r="S26" s="4"/>
      <c r="T26" s="4"/>
      <c r="U26" s="4"/>
      <c r="V26" s="4"/>
      <c r="W26" s="4"/>
      <c r="X26" s="4"/>
      <c r="Y26" s="4"/>
      <c r="Z26" s="4"/>
      <c r="AA26" s="4"/>
      <c r="AB26" s="4"/>
      <c r="AC26" s="4"/>
      <c r="AD26" s="4"/>
      <c r="AE26" s="4"/>
      <c r="AF26" s="4"/>
    </row>
    <row r="27" spans="1:32" ht="200.1" customHeight="1" x14ac:dyDescent="0.2">
      <c r="A27" s="581" t="s">
        <v>350</v>
      </c>
      <c r="B27" s="581"/>
      <c r="C27" s="581"/>
      <c r="D27" s="581"/>
      <c r="E27" s="581"/>
      <c r="F27" s="581"/>
      <c r="G27" s="581"/>
      <c r="H27" s="581"/>
      <c r="I27" s="581"/>
      <c r="J27" s="581"/>
      <c r="K27" s="581"/>
      <c r="L27" s="581"/>
      <c r="M27" s="581"/>
      <c r="N27" s="581"/>
      <c r="O27" s="581"/>
      <c r="P27" s="581"/>
      <c r="Q27" s="581"/>
      <c r="R27" s="3"/>
      <c r="S27" s="4"/>
      <c r="T27" s="4"/>
      <c r="U27" s="4"/>
      <c r="V27" s="4"/>
      <c r="W27" s="4"/>
      <c r="X27" s="4"/>
      <c r="Y27" s="4"/>
      <c r="Z27" s="4"/>
      <c r="AA27" s="4"/>
      <c r="AB27" s="4"/>
      <c r="AC27" s="4"/>
      <c r="AD27" s="4"/>
      <c r="AE27" s="4"/>
      <c r="AF27" s="4"/>
    </row>
    <row r="28" spans="1:32" ht="350.1" customHeight="1" x14ac:dyDescent="0.2">
      <c r="A28" s="581"/>
      <c r="B28" s="581"/>
      <c r="C28" s="581"/>
      <c r="D28" s="581"/>
      <c r="E28" s="581"/>
      <c r="F28" s="581"/>
      <c r="G28" s="581"/>
      <c r="H28" s="581"/>
      <c r="I28" s="581"/>
      <c r="J28" s="581"/>
      <c r="K28" s="581"/>
      <c r="L28" s="581"/>
      <c r="M28" s="581"/>
      <c r="N28" s="581"/>
      <c r="O28" s="581"/>
      <c r="P28" s="581"/>
      <c r="Q28" s="581"/>
      <c r="R28" s="3"/>
      <c r="S28" s="4"/>
      <c r="T28" s="4"/>
      <c r="U28" s="4"/>
      <c r="V28" s="4"/>
      <c r="W28" s="4"/>
      <c r="X28" s="4"/>
      <c r="Y28" s="4"/>
      <c r="Z28" s="4"/>
      <c r="AA28" s="4"/>
      <c r="AB28" s="4"/>
      <c r="AC28" s="4"/>
      <c r="AD28" s="4"/>
      <c r="AE28" s="4"/>
      <c r="AF28" s="4"/>
    </row>
    <row r="29" spans="1:32" ht="10.35" customHeight="1" x14ac:dyDescent="0.2">
      <c r="A29" s="581"/>
      <c r="B29" s="581"/>
      <c r="C29" s="581"/>
      <c r="D29" s="581"/>
      <c r="E29" s="581"/>
      <c r="F29" s="581"/>
      <c r="G29" s="581"/>
      <c r="H29" s="581"/>
      <c r="I29" s="581"/>
      <c r="J29" s="581"/>
      <c r="K29" s="581"/>
      <c r="L29" s="581"/>
      <c r="M29" s="581"/>
      <c r="N29" s="581"/>
      <c r="O29" s="581"/>
      <c r="P29" s="581"/>
      <c r="Q29" s="581"/>
      <c r="R29" s="3"/>
      <c r="S29" s="4"/>
      <c r="T29" s="4"/>
      <c r="U29" s="4"/>
      <c r="V29" s="4"/>
      <c r="W29" s="4"/>
      <c r="X29" s="4"/>
      <c r="Y29" s="4"/>
      <c r="Z29" s="4"/>
      <c r="AA29" s="4"/>
      <c r="AB29" s="4"/>
      <c r="AC29" s="4"/>
      <c r="AD29" s="4"/>
      <c r="AE29" s="4"/>
      <c r="AF29" s="4"/>
    </row>
    <row r="30" spans="1:32" ht="144" hidden="1" customHeight="1" x14ac:dyDescent="0.2">
      <c r="A30" s="581"/>
      <c r="B30" s="581"/>
      <c r="C30" s="581"/>
      <c r="D30" s="581"/>
      <c r="E30" s="581"/>
      <c r="F30" s="581"/>
      <c r="G30" s="581"/>
      <c r="H30" s="581"/>
      <c r="I30" s="581"/>
      <c r="J30" s="581"/>
      <c r="K30" s="581"/>
      <c r="L30" s="581"/>
      <c r="M30" s="581"/>
      <c r="N30" s="581"/>
      <c r="O30" s="581"/>
      <c r="P30" s="581"/>
      <c r="Q30" s="581"/>
      <c r="R30" s="3"/>
      <c r="S30" s="4"/>
      <c r="T30" s="4"/>
      <c r="U30" s="4"/>
      <c r="V30" s="4"/>
      <c r="W30" s="4"/>
      <c r="X30" s="4"/>
      <c r="Y30" s="4"/>
      <c r="Z30" s="4"/>
      <c r="AA30" s="4"/>
      <c r="AB30" s="4"/>
      <c r="AC30" s="4"/>
      <c r="AD30" s="4"/>
      <c r="AE30" s="4"/>
      <c r="AF30" s="4"/>
    </row>
    <row r="31" spans="1:32" ht="15" hidden="1" customHeight="1" x14ac:dyDescent="0.2">
      <c r="A31" s="581"/>
      <c r="B31" s="581"/>
      <c r="C31" s="581"/>
      <c r="D31" s="581"/>
      <c r="E31" s="581"/>
      <c r="F31" s="581"/>
      <c r="G31" s="581"/>
      <c r="H31" s="581"/>
      <c r="I31" s="581"/>
      <c r="J31" s="581"/>
      <c r="K31" s="581"/>
      <c r="L31" s="581"/>
      <c r="M31" s="581"/>
      <c r="N31" s="581"/>
      <c r="O31" s="581"/>
      <c r="P31" s="581"/>
      <c r="Q31" s="581"/>
      <c r="R31" s="3"/>
      <c r="S31" s="4"/>
      <c r="T31" s="4"/>
      <c r="U31" s="4"/>
      <c r="V31" s="4"/>
      <c r="W31" s="4"/>
      <c r="X31" s="4"/>
      <c r="Y31" s="4"/>
      <c r="Z31" s="4"/>
      <c r="AA31" s="4"/>
      <c r="AB31" s="4"/>
      <c r="AC31" s="4"/>
      <c r="AD31" s="4"/>
      <c r="AE31" s="4"/>
      <c r="AF31" s="4"/>
    </row>
    <row r="32" spans="1:32" ht="2.4500000000000002" hidden="1" customHeight="1" x14ac:dyDescent="0.2">
      <c r="A32" s="581"/>
      <c r="B32" s="581"/>
      <c r="C32" s="581"/>
      <c r="D32" s="581"/>
      <c r="E32" s="581"/>
      <c r="F32" s="581"/>
      <c r="G32" s="581"/>
      <c r="H32" s="581"/>
      <c r="I32" s="581"/>
      <c r="J32" s="581"/>
      <c r="K32" s="581"/>
      <c r="L32" s="581"/>
      <c r="M32" s="581"/>
      <c r="N32" s="581"/>
      <c r="O32" s="581"/>
      <c r="P32" s="581"/>
      <c r="Q32" s="581"/>
      <c r="R32" s="3"/>
      <c r="S32" s="4"/>
      <c r="T32" s="4"/>
      <c r="U32" s="4"/>
      <c r="V32" s="4"/>
      <c r="W32" s="4"/>
      <c r="X32" s="4"/>
      <c r="Y32" s="4"/>
      <c r="Z32" s="4"/>
      <c r="AA32" s="4"/>
      <c r="AB32" s="4"/>
      <c r="AC32" s="4"/>
      <c r="AD32" s="4"/>
      <c r="AE32" s="4"/>
      <c r="AF32" s="4"/>
    </row>
    <row r="33" spans="1:32" ht="15" hidden="1" customHeight="1" x14ac:dyDescent="0.2">
      <c r="A33" s="581"/>
      <c r="B33" s="581"/>
      <c r="C33" s="581"/>
      <c r="D33" s="581"/>
      <c r="E33" s="581"/>
      <c r="F33" s="581"/>
      <c r="G33" s="581"/>
      <c r="H33" s="581"/>
      <c r="I33" s="581"/>
      <c r="J33" s="581"/>
      <c r="K33" s="581"/>
      <c r="L33" s="581"/>
      <c r="M33" s="581"/>
      <c r="N33" s="581"/>
      <c r="O33" s="581"/>
      <c r="P33" s="581"/>
      <c r="Q33" s="581"/>
      <c r="R33" s="3"/>
      <c r="S33" s="4"/>
      <c r="T33" s="4"/>
      <c r="U33" s="4"/>
      <c r="V33" s="4"/>
      <c r="W33" s="4"/>
      <c r="X33" s="4"/>
      <c r="Y33" s="4"/>
      <c r="Z33" s="4"/>
      <c r="AA33" s="4"/>
      <c r="AB33" s="4"/>
      <c r="AC33" s="4"/>
      <c r="AD33" s="4"/>
      <c r="AE33" s="4"/>
      <c r="AF33" s="4"/>
    </row>
    <row r="34" spans="1:32" ht="15" hidden="1" customHeight="1" x14ac:dyDescent="0.2">
      <c r="A34" s="581"/>
      <c r="B34" s="581"/>
      <c r="C34" s="581"/>
      <c r="D34" s="581"/>
      <c r="E34" s="581"/>
      <c r="F34" s="581"/>
      <c r="G34" s="581"/>
      <c r="H34" s="581"/>
      <c r="I34" s="581"/>
      <c r="J34" s="581"/>
      <c r="K34" s="581"/>
      <c r="L34" s="581"/>
      <c r="M34" s="581"/>
      <c r="N34" s="581"/>
      <c r="O34" s="581"/>
      <c r="P34" s="581"/>
      <c r="Q34" s="581"/>
      <c r="R34" s="3"/>
      <c r="S34" s="4"/>
      <c r="T34" s="4"/>
      <c r="U34" s="4"/>
      <c r="V34" s="4"/>
      <c r="W34" s="4"/>
      <c r="X34" s="4"/>
      <c r="Y34" s="4"/>
      <c r="Z34" s="4"/>
      <c r="AA34" s="4"/>
      <c r="AB34" s="4"/>
      <c r="AC34" s="4"/>
      <c r="AD34" s="4"/>
      <c r="AE34" s="4"/>
      <c r="AF34" s="4"/>
    </row>
    <row r="35" spans="1:32" ht="11.45" hidden="1" customHeight="1" x14ac:dyDescent="0.2">
      <c r="A35" s="581"/>
      <c r="B35" s="581"/>
      <c r="C35" s="581"/>
      <c r="D35" s="581"/>
      <c r="E35" s="581"/>
      <c r="F35" s="581"/>
      <c r="G35" s="581"/>
      <c r="H35" s="581"/>
      <c r="I35" s="581"/>
      <c r="J35" s="581"/>
      <c r="K35" s="581"/>
      <c r="L35" s="581"/>
      <c r="M35" s="581"/>
      <c r="N35" s="581"/>
      <c r="O35" s="581"/>
      <c r="P35" s="581"/>
      <c r="Q35" s="581"/>
      <c r="R35" s="3"/>
      <c r="S35" s="4"/>
      <c r="T35" s="4"/>
      <c r="U35" s="4"/>
      <c r="V35" s="4"/>
      <c r="W35" s="4"/>
      <c r="X35" s="4"/>
      <c r="Y35" s="4"/>
      <c r="Z35" s="4"/>
      <c r="AA35" s="4"/>
      <c r="AB35" s="4"/>
      <c r="AC35" s="4"/>
      <c r="AD35" s="4"/>
      <c r="AE35" s="4"/>
      <c r="AF35" s="4"/>
    </row>
    <row r="36" spans="1:32" ht="15" hidden="1" customHeight="1" x14ac:dyDescent="0.2">
      <c r="A36" s="581"/>
      <c r="B36" s="581"/>
      <c r="C36" s="581"/>
      <c r="D36" s="581"/>
      <c r="E36" s="581"/>
      <c r="F36" s="581"/>
      <c r="G36" s="581"/>
      <c r="H36" s="581"/>
      <c r="I36" s="581"/>
      <c r="J36" s="581"/>
      <c r="K36" s="581"/>
      <c r="L36" s="581"/>
      <c r="M36" s="581"/>
      <c r="N36" s="581"/>
      <c r="O36" s="581"/>
      <c r="P36" s="581"/>
      <c r="Q36" s="581"/>
      <c r="R36" s="3"/>
      <c r="S36" s="4"/>
      <c r="T36" s="4"/>
      <c r="U36" s="4"/>
      <c r="V36" s="4"/>
      <c r="W36" s="4"/>
      <c r="X36" s="4"/>
      <c r="Y36" s="4"/>
      <c r="Z36" s="4"/>
      <c r="AA36" s="4"/>
      <c r="AB36" s="4"/>
      <c r="AC36" s="4"/>
      <c r="AD36" s="4"/>
      <c r="AE36" s="4"/>
      <c r="AF36" s="4"/>
    </row>
    <row r="37" spans="1:32" ht="15" hidden="1" customHeight="1" x14ac:dyDescent="0.2">
      <c r="A37" s="581"/>
      <c r="B37" s="581"/>
      <c r="C37" s="581"/>
      <c r="D37" s="581"/>
      <c r="E37" s="581"/>
      <c r="F37" s="581"/>
      <c r="G37" s="581"/>
      <c r="H37" s="581"/>
      <c r="I37" s="581"/>
      <c r="J37" s="581"/>
      <c r="K37" s="581"/>
      <c r="L37" s="581"/>
      <c r="M37" s="581"/>
      <c r="N37" s="581"/>
      <c r="O37" s="581"/>
      <c r="P37" s="581"/>
      <c r="Q37" s="581"/>
      <c r="R37" s="3"/>
      <c r="S37" s="4"/>
      <c r="T37" s="4"/>
      <c r="U37" s="4"/>
      <c r="V37" s="4"/>
      <c r="W37" s="4"/>
      <c r="X37" s="4"/>
      <c r="Y37" s="4"/>
      <c r="Z37" s="4"/>
      <c r="AA37" s="4"/>
      <c r="AB37" s="4"/>
      <c r="AC37" s="4"/>
      <c r="AD37" s="4"/>
      <c r="AE37" s="4"/>
      <c r="AF37" s="4"/>
    </row>
    <row r="38" spans="1:32" ht="15" hidden="1" customHeight="1" x14ac:dyDescent="0.2">
      <c r="A38" s="581"/>
      <c r="B38" s="581"/>
      <c r="C38" s="581"/>
      <c r="D38" s="581"/>
      <c r="E38" s="581"/>
      <c r="F38" s="581"/>
      <c r="G38" s="581"/>
      <c r="H38" s="581"/>
      <c r="I38" s="581"/>
      <c r="J38" s="581"/>
      <c r="K38" s="581"/>
      <c r="L38" s="581"/>
      <c r="M38" s="581"/>
      <c r="N38" s="581"/>
      <c r="O38" s="581"/>
      <c r="P38" s="581"/>
      <c r="Q38" s="581"/>
      <c r="R38" s="3"/>
      <c r="S38" s="4"/>
      <c r="T38" s="4"/>
      <c r="U38" s="4"/>
      <c r="V38" s="4"/>
      <c r="W38" s="4"/>
      <c r="X38" s="4"/>
      <c r="Y38" s="4"/>
      <c r="Z38" s="4"/>
      <c r="AA38" s="4"/>
      <c r="AB38" s="4"/>
      <c r="AC38" s="4"/>
      <c r="AD38" s="4"/>
      <c r="AE38" s="4"/>
      <c r="AF38" s="4"/>
    </row>
    <row r="39" spans="1:32" ht="15" hidden="1" customHeight="1" x14ac:dyDescent="0.2">
      <c r="A39" s="581"/>
      <c r="B39" s="581"/>
      <c r="C39" s="581"/>
      <c r="D39" s="581"/>
      <c r="E39" s="581"/>
      <c r="F39" s="581"/>
      <c r="G39" s="581"/>
      <c r="H39" s="581"/>
      <c r="I39" s="581"/>
      <c r="J39" s="581"/>
      <c r="K39" s="581"/>
      <c r="L39" s="581"/>
      <c r="M39" s="581"/>
      <c r="N39" s="581"/>
      <c r="O39" s="581"/>
      <c r="P39" s="581"/>
      <c r="Q39" s="581"/>
      <c r="R39" s="3"/>
      <c r="S39" s="4"/>
      <c r="T39" s="4"/>
      <c r="U39" s="4"/>
      <c r="V39" s="4"/>
      <c r="W39" s="4"/>
      <c r="X39" s="4"/>
      <c r="Y39" s="4"/>
      <c r="Z39" s="4"/>
      <c r="AA39" s="4"/>
      <c r="AB39" s="4"/>
      <c r="AC39" s="4"/>
      <c r="AD39" s="4"/>
      <c r="AE39" s="4"/>
      <c r="AF39" s="4"/>
    </row>
    <row r="40" spans="1:32" ht="10.35" hidden="1" customHeight="1" x14ac:dyDescent="0.2">
      <c r="A40" s="581"/>
      <c r="B40" s="581"/>
      <c r="C40" s="581"/>
      <c r="D40" s="581"/>
      <c r="E40" s="581"/>
      <c r="F40" s="581"/>
      <c r="G40" s="581"/>
      <c r="H40" s="581"/>
      <c r="I40" s="581"/>
      <c r="J40" s="581"/>
      <c r="K40" s="581"/>
      <c r="L40" s="581"/>
      <c r="M40" s="581"/>
      <c r="N40" s="581"/>
      <c r="O40" s="581"/>
      <c r="P40" s="581"/>
      <c r="Q40" s="581"/>
      <c r="R40" s="3"/>
      <c r="S40" s="4"/>
      <c r="T40" s="4"/>
      <c r="U40" s="4"/>
      <c r="V40" s="4"/>
      <c r="W40" s="4"/>
      <c r="X40" s="4"/>
      <c r="Y40" s="4"/>
      <c r="Z40" s="4"/>
      <c r="AA40" s="4"/>
      <c r="AB40" s="4"/>
      <c r="AC40" s="4"/>
      <c r="AD40" s="4"/>
      <c r="AE40" s="4"/>
      <c r="AF40" s="4"/>
    </row>
    <row r="41" spans="1:32" ht="15" hidden="1" customHeight="1" x14ac:dyDescent="0.2">
      <c r="A41" s="581"/>
      <c r="B41" s="581"/>
      <c r="C41" s="581"/>
      <c r="D41" s="581"/>
      <c r="E41" s="581"/>
      <c r="F41" s="581"/>
      <c r="G41" s="581"/>
      <c r="H41" s="581"/>
      <c r="I41" s="581"/>
      <c r="J41" s="581"/>
      <c r="K41" s="581"/>
      <c r="L41" s="581"/>
      <c r="M41" s="581"/>
      <c r="N41" s="581"/>
      <c r="O41" s="581"/>
      <c r="P41" s="581"/>
      <c r="Q41" s="581"/>
      <c r="R41" s="3"/>
      <c r="S41" s="4"/>
      <c r="T41" s="4"/>
      <c r="U41" s="4"/>
      <c r="V41" s="4"/>
      <c r="W41" s="4"/>
      <c r="X41" s="4"/>
      <c r="Y41" s="4"/>
      <c r="Z41" s="4"/>
      <c r="AA41" s="4"/>
      <c r="AB41" s="4"/>
      <c r="AC41" s="4"/>
      <c r="AD41" s="4"/>
      <c r="AE41" s="4"/>
      <c r="AF41" s="4"/>
    </row>
    <row r="42" spans="1:32" ht="15" hidden="1" customHeight="1" x14ac:dyDescent="0.2">
      <c r="A42" s="581"/>
      <c r="B42" s="581"/>
      <c r="C42" s="581"/>
      <c r="D42" s="581"/>
      <c r="E42" s="581"/>
      <c r="F42" s="581"/>
      <c r="G42" s="581"/>
      <c r="H42" s="581"/>
      <c r="I42" s="581"/>
      <c r="J42" s="581"/>
      <c r="K42" s="581"/>
      <c r="L42" s="581"/>
      <c r="M42" s="581"/>
      <c r="N42" s="581"/>
      <c r="O42" s="581"/>
      <c r="P42" s="581"/>
      <c r="Q42" s="581"/>
      <c r="R42" s="3"/>
      <c r="S42" s="4"/>
      <c r="T42" s="4"/>
      <c r="U42" s="4"/>
      <c r="V42" s="4"/>
      <c r="W42" s="4"/>
      <c r="X42" s="4"/>
      <c r="Y42" s="4"/>
      <c r="Z42" s="4"/>
      <c r="AA42" s="4"/>
      <c r="AB42" s="4"/>
      <c r="AC42" s="4"/>
      <c r="AD42" s="4"/>
      <c r="AE42" s="4"/>
      <c r="AF42" s="4"/>
    </row>
    <row r="43" spans="1:32" ht="15" hidden="1" customHeight="1" x14ac:dyDescent="0.2">
      <c r="A43" s="581"/>
      <c r="B43" s="581"/>
      <c r="C43" s="581"/>
      <c r="D43" s="581"/>
      <c r="E43" s="581"/>
      <c r="F43" s="581"/>
      <c r="G43" s="581"/>
      <c r="H43" s="581"/>
      <c r="I43" s="581"/>
      <c r="J43" s="581"/>
      <c r="K43" s="581"/>
      <c r="L43" s="581"/>
      <c r="M43" s="581"/>
      <c r="N43" s="581"/>
      <c r="O43" s="581"/>
      <c r="P43" s="581"/>
      <c r="Q43" s="581"/>
      <c r="R43" s="3"/>
      <c r="S43" s="4"/>
      <c r="T43" s="4"/>
      <c r="U43" s="4"/>
      <c r="V43" s="4"/>
      <c r="W43" s="4"/>
      <c r="X43" s="4"/>
      <c r="Y43" s="4"/>
      <c r="Z43" s="4"/>
      <c r="AA43" s="4"/>
      <c r="AB43" s="4"/>
      <c r="AC43" s="4"/>
      <c r="AD43" s="4"/>
      <c r="AE43" s="4"/>
      <c r="AF43" s="4"/>
    </row>
    <row r="44" spans="1:32" ht="15" hidden="1" customHeight="1" x14ac:dyDescent="0.2">
      <c r="A44" s="581"/>
      <c r="B44" s="581"/>
      <c r="C44" s="581"/>
      <c r="D44" s="581"/>
      <c r="E44" s="581"/>
      <c r="F44" s="581"/>
      <c r="G44" s="581"/>
      <c r="H44" s="581"/>
      <c r="I44" s="581"/>
      <c r="J44" s="581"/>
      <c r="K44" s="581"/>
      <c r="L44" s="581"/>
      <c r="M44" s="581"/>
      <c r="N44" s="581"/>
      <c r="O44" s="581"/>
      <c r="P44" s="581"/>
      <c r="Q44" s="581"/>
      <c r="R44" s="3"/>
      <c r="S44" s="4"/>
      <c r="T44" s="4"/>
      <c r="U44" s="4"/>
      <c r="V44" s="4"/>
      <c r="W44" s="4"/>
      <c r="X44" s="4"/>
      <c r="Y44" s="4"/>
      <c r="Z44" s="4"/>
      <c r="AA44" s="4"/>
      <c r="AB44" s="4"/>
      <c r="AC44" s="4"/>
      <c r="AD44" s="4"/>
      <c r="AE44" s="4"/>
      <c r="AF44" s="4"/>
    </row>
    <row r="45" spans="1:32" ht="15" hidden="1" customHeight="1" x14ac:dyDescent="0.2">
      <c r="A45" s="581"/>
      <c r="B45" s="581"/>
      <c r="C45" s="581"/>
      <c r="D45" s="581"/>
      <c r="E45" s="581"/>
      <c r="F45" s="581"/>
      <c r="G45" s="581"/>
      <c r="H45" s="581"/>
      <c r="I45" s="581"/>
      <c r="J45" s="581"/>
      <c r="K45" s="581"/>
      <c r="L45" s="581"/>
      <c r="M45" s="581"/>
      <c r="N45" s="581"/>
      <c r="O45" s="581"/>
      <c r="P45" s="581"/>
      <c r="Q45" s="581"/>
      <c r="R45" s="3"/>
      <c r="S45" s="4"/>
      <c r="T45" s="4"/>
      <c r="U45" s="4"/>
      <c r="V45" s="4"/>
      <c r="W45" s="4"/>
      <c r="X45" s="4"/>
      <c r="Y45" s="4"/>
      <c r="Z45" s="4"/>
      <c r="AA45" s="4"/>
      <c r="AB45" s="4"/>
      <c r="AC45" s="4"/>
      <c r="AD45" s="4"/>
      <c r="AE45" s="4"/>
      <c r="AF45" s="4"/>
    </row>
    <row r="46" spans="1:32" ht="15" hidden="1" customHeight="1" x14ac:dyDescent="0.2">
      <c r="A46" s="581"/>
      <c r="B46" s="581"/>
      <c r="C46" s="581"/>
      <c r="D46" s="581"/>
      <c r="E46" s="581"/>
      <c r="F46" s="581"/>
      <c r="G46" s="581"/>
      <c r="H46" s="581"/>
      <c r="I46" s="581"/>
      <c r="J46" s="581"/>
      <c r="K46" s="581"/>
      <c r="L46" s="581"/>
      <c r="M46" s="581"/>
      <c r="N46" s="581"/>
      <c r="O46" s="581"/>
      <c r="P46" s="581"/>
      <c r="Q46" s="581"/>
      <c r="R46" s="3"/>
      <c r="S46" s="4"/>
      <c r="T46" s="4"/>
      <c r="U46" s="4"/>
      <c r="V46" s="4"/>
      <c r="W46" s="4"/>
      <c r="X46" s="4"/>
      <c r="Y46" s="4"/>
      <c r="Z46" s="4"/>
      <c r="AA46" s="4"/>
      <c r="AB46" s="4"/>
      <c r="AC46" s="4"/>
      <c r="AD46" s="4"/>
      <c r="AE46" s="4"/>
      <c r="AF46" s="4"/>
    </row>
    <row r="47" spans="1:32" ht="15" hidden="1" customHeight="1" x14ac:dyDescent="0.2">
      <c r="A47" s="581"/>
      <c r="B47" s="581"/>
      <c r="C47" s="581"/>
      <c r="D47" s="581"/>
      <c r="E47" s="581"/>
      <c r="F47" s="581"/>
      <c r="G47" s="581"/>
      <c r="H47" s="581"/>
      <c r="I47" s="581"/>
      <c r="J47" s="581"/>
      <c r="K47" s="581"/>
      <c r="L47" s="581"/>
      <c r="M47" s="581"/>
      <c r="N47" s="581"/>
      <c r="O47" s="581"/>
      <c r="P47" s="581"/>
      <c r="Q47" s="581"/>
      <c r="R47" s="3"/>
      <c r="S47" s="4"/>
      <c r="T47" s="4"/>
      <c r="U47" s="4"/>
      <c r="V47" s="4"/>
      <c r="W47" s="4"/>
      <c r="X47" s="4"/>
      <c r="Y47" s="4"/>
      <c r="Z47" s="4"/>
      <c r="AA47" s="4"/>
      <c r="AB47" s="4"/>
      <c r="AC47" s="4"/>
      <c r="AD47" s="4"/>
      <c r="AE47" s="4"/>
      <c r="AF47" s="4"/>
    </row>
    <row r="48" spans="1:32" ht="15" hidden="1" customHeight="1" x14ac:dyDescent="0.2">
      <c r="A48" s="581"/>
      <c r="B48" s="581"/>
      <c r="C48" s="581"/>
      <c r="D48" s="581"/>
      <c r="E48" s="581"/>
      <c r="F48" s="581"/>
      <c r="G48" s="581"/>
      <c r="H48" s="581"/>
      <c r="I48" s="581"/>
      <c r="J48" s="581"/>
      <c r="K48" s="581"/>
      <c r="L48" s="581"/>
      <c r="M48" s="581"/>
      <c r="N48" s="581"/>
      <c r="O48" s="581"/>
      <c r="P48" s="581"/>
      <c r="Q48" s="581"/>
      <c r="R48" s="3"/>
      <c r="S48" s="4"/>
      <c r="T48" s="4"/>
      <c r="U48" s="4"/>
      <c r="V48" s="4"/>
      <c r="W48" s="4"/>
      <c r="X48" s="4"/>
      <c r="Y48" s="4"/>
      <c r="Z48" s="4"/>
      <c r="AA48" s="4"/>
      <c r="AB48" s="4"/>
      <c r="AC48" s="4"/>
      <c r="AD48" s="4"/>
      <c r="AE48" s="4"/>
      <c r="AF48" s="4"/>
    </row>
    <row r="49" spans="1:32" ht="15" hidden="1" customHeight="1" x14ac:dyDescent="0.2">
      <c r="A49" s="581"/>
      <c r="B49" s="581"/>
      <c r="C49" s="581"/>
      <c r="D49" s="581"/>
      <c r="E49" s="581"/>
      <c r="F49" s="581"/>
      <c r="G49" s="581"/>
      <c r="H49" s="581"/>
      <c r="I49" s="581"/>
      <c r="J49" s="581"/>
      <c r="K49" s="581"/>
      <c r="L49" s="581"/>
      <c r="M49" s="581"/>
      <c r="N49" s="581"/>
      <c r="O49" s="581"/>
      <c r="P49" s="581"/>
      <c r="Q49" s="581"/>
      <c r="R49" s="3"/>
      <c r="S49" s="4"/>
      <c r="T49" s="4"/>
      <c r="U49" s="4"/>
      <c r="V49" s="4"/>
      <c r="W49" s="4"/>
      <c r="X49" s="4"/>
      <c r="Y49" s="4"/>
      <c r="Z49" s="4"/>
      <c r="AA49" s="4"/>
      <c r="AB49" s="4"/>
      <c r="AC49" s="4"/>
      <c r="AD49" s="4"/>
      <c r="AE49" s="4"/>
      <c r="AF49" s="4"/>
    </row>
    <row r="50" spans="1:32" ht="15" hidden="1" customHeight="1" x14ac:dyDescent="0.2">
      <c r="A50" s="581"/>
      <c r="B50" s="581"/>
      <c r="C50" s="581"/>
      <c r="D50" s="581"/>
      <c r="E50" s="581"/>
      <c r="F50" s="581"/>
      <c r="G50" s="581"/>
      <c r="H50" s="581"/>
      <c r="I50" s="581"/>
      <c r="J50" s="581"/>
      <c r="K50" s="581"/>
      <c r="L50" s="581"/>
      <c r="M50" s="581"/>
      <c r="N50" s="581"/>
      <c r="O50" s="581"/>
      <c r="P50" s="581"/>
      <c r="Q50" s="581"/>
      <c r="R50" s="3"/>
      <c r="S50" s="4"/>
      <c r="T50" s="4"/>
      <c r="U50" s="4"/>
      <c r="V50" s="4"/>
      <c r="W50" s="4"/>
      <c r="X50" s="4"/>
      <c r="Y50" s="4"/>
      <c r="Z50" s="4"/>
      <c r="AA50" s="4"/>
      <c r="AB50" s="4"/>
      <c r="AC50" s="4"/>
      <c r="AD50" s="4"/>
      <c r="AE50" s="4"/>
      <c r="AF50" s="4"/>
    </row>
    <row r="51" spans="1:32" ht="15" hidden="1" customHeight="1" x14ac:dyDescent="0.2">
      <c r="A51" s="581"/>
      <c r="B51" s="581"/>
      <c r="C51" s="581"/>
      <c r="D51" s="581"/>
      <c r="E51" s="581"/>
      <c r="F51" s="581"/>
      <c r="G51" s="581"/>
      <c r="H51" s="581"/>
      <c r="I51" s="581"/>
      <c r="J51" s="581"/>
      <c r="K51" s="581"/>
      <c r="L51" s="581"/>
      <c r="M51" s="581"/>
      <c r="N51" s="581"/>
      <c r="O51" s="581"/>
      <c r="P51" s="581"/>
      <c r="Q51" s="581"/>
      <c r="R51" s="3"/>
      <c r="S51" s="4"/>
      <c r="T51" s="4"/>
      <c r="U51" s="4"/>
      <c r="V51" s="4"/>
      <c r="W51" s="4"/>
      <c r="X51" s="4"/>
      <c r="Y51" s="4"/>
      <c r="Z51" s="4"/>
      <c r="AA51" s="4"/>
      <c r="AB51" s="4"/>
      <c r="AC51" s="4"/>
      <c r="AD51" s="4"/>
      <c r="AE51" s="4"/>
      <c r="AF51" s="4"/>
    </row>
    <row r="52" spans="1:32" ht="15" hidden="1" customHeight="1" x14ac:dyDescent="0.2">
      <c r="A52" s="581"/>
      <c r="B52" s="581"/>
      <c r="C52" s="581"/>
      <c r="D52" s="581"/>
      <c r="E52" s="581"/>
      <c r="F52" s="581"/>
      <c r="G52" s="581"/>
      <c r="H52" s="581"/>
      <c r="I52" s="581"/>
      <c r="J52" s="581"/>
      <c r="K52" s="581"/>
      <c r="L52" s="581"/>
      <c r="M52" s="581"/>
      <c r="N52" s="581"/>
      <c r="O52" s="581"/>
      <c r="P52" s="581"/>
      <c r="Q52" s="581"/>
      <c r="R52" s="3"/>
      <c r="S52" s="4"/>
      <c r="T52" s="4"/>
      <c r="U52" s="4"/>
      <c r="V52" s="4"/>
      <c r="W52" s="4"/>
      <c r="X52" s="4"/>
      <c r="Y52" s="4"/>
      <c r="Z52" s="4"/>
      <c r="AA52" s="4"/>
      <c r="AB52" s="4"/>
      <c r="AC52" s="4"/>
      <c r="AD52" s="4"/>
      <c r="AE52" s="4"/>
      <c r="AF52" s="4"/>
    </row>
    <row r="53" spans="1:32" ht="15" hidden="1" customHeight="1" x14ac:dyDescent="0.2">
      <c r="A53" s="581"/>
      <c r="B53" s="581"/>
      <c r="C53" s="581"/>
      <c r="D53" s="581"/>
      <c r="E53" s="581"/>
      <c r="F53" s="581"/>
      <c r="G53" s="581"/>
      <c r="H53" s="581"/>
      <c r="I53" s="581"/>
      <c r="J53" s="581"/>
      <c r="K53" s="581"/>
      <c r="L53" s="581"/>
      <c r="M53" s="581"/>
      <c r="N53" s="581"/>
      <c r="O53" s="581"/>
      <c r="P53" s="581"/>
      <c r="Q53" s="581"/>
      <c r="R53" s="3"/>
      <c r="S53" s="4"/>
      <c r="T53" s="4"/>
      <c r="U53" s="4"/>
      <c r="V53" s="4"/>
      <c r="W53" s="4"/>
      <c r="X53" s="4"/>
      <c r="Y53" s="4"/>
      <c r="Z53" s="4"/>
      <c r="AA53" s="4"/>
      <c r="AB53" s="4"/>
      <c r="AC53" s="4"/>
      <c r="AD53" s="4"/>
      <c r="AE53" s="4"/>
      <c r="AF53" s="4"/>
    </row>
    <row r="54" spans="1:32" ht="15" hidden="1" customHeight="1" x14ac:dyDescent="0.2">
      <c r="A54" s="581"/>
      <c r="B54" s="581"/>
      <c r="C54" s="581"/>
      <c r="D54" s="581"/>
      <c r="E54" s="581"/>
      <c r="F54" s="581"/>
      <c r="G54" s="581"/>
      <c r="H54" s="581"/>
      <c r="I54" s="581"/>
      <c r="J54" s="581"/>
      <c r="K54" s="581"/>
      <c r="L54" s="581"/>
      <c r="M54" s="581"/>
      <c r="N54" s="581"/>
      <c r="O54" s="581"/>
      <c r="P54" s="581"/>
      <c r="Q54" s="581"/>
      <c r="R54" s="3"/>
      <c r="S54" s="4"/>
      <c r="T54" s="4"/>
      <c r="U54" s="4"/>
      <c r="V54" s="4"/>
      <c r="W54" s="4"/>
      <c r="X54" s="4"/>
      <c r="Y54" s="4"/>
      <c r="Z54" s="4"/>
      <c r="AA54" s="4"/>
      <c r="AB54" s="4"/>
      <c r="AC54" s="4"/>
      <c r="AD54" s="4"/>
      <c r="AE54" s="4"/>
      <c r="AF54" s="4"/>
    </row>
    <row r="55" spans="1:32" ht="15" hidden="1" customHeight="1" x14ac:dyDescent="0.2">
      <c r="A55" s="581"/>
      <c r="B55" s="581"/>
      <c r="C55" s="581"/>
      <c r="D55" s="581"/>
      <c r="E55" s="581"/>
      <c r="F55" s="581"/>
      <c r="G55" s="581"/>
      <c r="H55" s="581"/>
      <c r="I55" s="581"/>
      <c r="J55" s="581"/>
      <c r="K55" s="581"/>
      <c r="L55" s="581"/>
      <c r="M55" s="581"/>
      <c r="N55" s="581"/>
      <c r="O55" s="581"/>
      <c r="P55" s="581"/>
      <c r="Q55" s="581"/>
      <c r="R55" s="3"/>
      <c r="S55" s="4"/>
      <c r="T55" s="4"/>
      <c r="U55" s="4"/>
      <c r="V55" s="4"/>
      <c r="W55" s="4"/>
      <c r="X55" s="4"/>
      <c r="Y55" s="4"/>
      <c r="Z55" s="4"/>
      <c r="AA55" s="4"/>
      <c r="AB55" s="4"/>
      <c r="AC55" s="4"/>
      <c r="AD55" s="4"/>
      <c r="AE55" s="4"/>
      <c r="AF55" s="4"/>
    </row>
    <row r="56" spans="1:32" ht="15" hidden="1" customHeight="1" x14ac:dyDescent="0.2">
      <c r="A56" s="581"/>
      <c r="B56" s="581"/>
      <c r="C56" s="581"/>
      <c r="D56" s="581"/>
      <c r="E56" s="581"/>
      <c r="F56" s="581"/>
      <c r="G56" s="581"/>
      <c r="H56" s="581"/>
      <c r="I56" s="581"/>
      <c r="J56" s="581"/>
      <c r="K56" s="581"/>
      <c r="L56" s="581"/>
      <c r="M56" s="581"/>
      <c r="N56" s="581"/>
      <c r="O56" s="581"/>
      <c r="P56" s="581"/>
      <c r="Q56" s="581"/>
      <c r="R56" s="3"/>
      <c r="S56" s="4"/>
      <c r="T56" s="4"/>
      <c r="U56" s="4"/>
      <c r="V56" s="4"/>
      <c r="W56" s="4"/>
      <c r="X56" s="4"/>
      <c r="Y56" s="4"/>
      <c r="Z56" s="4"/>
      <c r="AA56" s="4"/>
      <c r="AB56" s="4"/>
      <c r="AC56" s="4"/>
      <c r="AD56" s="4"/>
      <c r="AE56" s="4"/>
      <c r="AF56" s="4"/>
    </row>
    <row r="57" spans="1:32" ht="15" hidden="1" customHeight="1" x14ac:dyDescent="0.2">
      <c r="A57" s="581"/>
      <c r="B57" s="581"/>
      <c r="C57" s="581"/>
      <c r="D57" s="581"/>
      <c r="E57" s="581"/>
      <c r="F57" s="581"/>
      <c r="G57" s="581"/>
      <c r="H57" s="581"/>
      <c r="I57" s="581"/>
      <c r="J57" s="581"/>
      <c r="K57" s="581"/>
      <c r="L57" s="581"/>
      <c r="M57" s="581"/>
      <c r="N57" s="581"/>
      <c r="O57" s="581"/>
      <c r="P57" s="581"/>
      <c r="Q57" s="581"/>
      <c r="R57" s="3"/>
      <c r="S57" s="4"/>
      <c r="T57" s="4"/>
      <c r="U57" s="4"/>
      <c r="V57" s="4"/>
      <c r="W57" s="4"/>
      <c r="X57" s="4"/>
      <c r="Y57" s="4"/>
      <c r="Z57" s="4"/>
      <c r="AA57" s="4"/>
      <c r="AB57" s="4"/>
      <c r="AC57" s="4"/>
      <c r="AD57" s="4"/>
      <c r="AE57" s="4"/>
      <c r="AF57" s="4"/>
    </row>
    <row r="58" spans="1:32" ht="15" hidden="1" customHeight="1" x14ac:dyDescent="0.2">
      <c r="A58" s="581"/>
      <c r="B58" s="581"/>
      <c r="C58" s="581"/>
      <c r="D58" s="581"/>
      <c r="E58" s="581"/>
      <c r="F58" s="581"/>
      <c r="G58" s="581"/>
      <c r="H58" s="581"/>
      <c r="I58" s="581"/>
      <c r="J58" s="581"/>
      <c r="K58" s="581"/>
      <c r="L58" s="581"/>
      <c r="M58" s="581"/>
      <c r="N58" s="581"/>
      <c r="O58" s="581"/>
      <c r="P58" s="581"/>
      <c r="Q58" s="581"/>
      <c r="R58" s="3"/>
      <c r="S58" s="4"/>
      <c r="T58" s="4"/>
      <c r="U58" s="4"/>
      <c r="V58" s="4"/>
      <c r="W58" s="4"/>
      <c r="X58" s="4"/>
      <c r="Y58" s="4"/>
      <c r="Z58" s="4"/>
      <c r="AA58" s="4"/>
      <c r="AB58" s="4"/>
      <c r="AC58" s="4"/>
      <c r="AD58" s="4"/>
      <c r="AE58" s="4"/>
      <c r="AF58" s="4"/>
    </row>
    <row r="59" spans="1:32" ht="13.5" customHeight="1" x14ac:dyDescent="0.2">
      <c r="A59" s="26"/>
      <c r="R59" s="3"/>
      <c r="S59" s="4"/>
      <c r="T59" s="4"/>
      <c r="U59" s="4"/>
      <c r="V59" s="4"/>
      <c r="W59" s="4"/>
      <c r="X59" s="4"/>
      <c r="Y59" s="4"/>
      <c r="Z59" s="4"/>
      <c r="AA59" s="4"/>
      <c r="AB59" s="4"/>
      <c r="AC59" s="4"/>
      <c r="AD59" s="4"/>
      <c r="AE59" s="4"/>
      <c r="AF59" s="4"/>
    </row>
    <row r="60" spans="1:32" ht="12.75" customHeight="1" x14ac:dyDescent="0.2">
      <c r="A60" s="582" t="s">
        <v>6</v>
      </c>
      <c r="B60" s="582"/>
      <c r="C60" s="582"/>
      <c r="D60" s="582"/>
      <c r="E60" s="582"/>
      <c r="F60" s="582"/>
      <c r="G60" s="582"/>
      <c r="H60" s="582"/>
      <c r="I60" s="582"/>
      <c r="J60" s="582"/>
      <c r="K60" s="582"/>
      <c r="L60" s="582"/>
      <c r="M60" s="582"/>
      <c r="N60" s="582"/>
      <c r="O60" s="582"/>
      <c r="P60" s="582"/>
      <c r="Q60" s="582"/>
      <c r="R60" s="3"/>
      <c r="S60" s="4"/>
      <c r="T60" s="4"/>
      <c r="U60" s="4"/>
      <c r="V60" s="4"/>
      <c r="W60" s="4"/>
      <c r="X60" s="4"/>
      <c r="Y60" s="4"/>
      <c r="Z60" s="4"/>
      <c r="AA60" s="4"/>
      <c r="AB60" s="4"/>
      <c r="AC60" s="4"/>
      <c r="AD60" s="4"/>
      <c r="AE60" s="4"/>
      <c r="AF60" s="4"/>
    </row>
    <row r="61" spans="1:32" ht="12.75" customHeight="1" x14ac:dyDescent="0.2">
      <c r="A61" s="27"/>
      <c r="B61" s="27"/>
      <c r="C61" s="27"/>
      <c r="D61" s="27"/>
      <c r="E61" s="27"/>
      <c r="F61" s="27"/>
      <c r="G61" s="27"/>
      <c r="H61" s="27"/>
      <c r="I61" s="27"/>
      <c r="J61" s="27"/>
      <c r="K61" s="27"/>
      <c r="L61" s="27"/>
      <c r="M61" s="27"/>
      <c r="N61" s="27"/>
      <c r="O61" s="27"/>
      <c r="P61" s="27"/>
      <c r="Q61" s="27"/>
      <c r="R61" s="3"/>
      <c r="S61" s="4"/>
      <c r="T61" s="4"/>
      <c r="U61" s="4"/>
      <c r="V61" s="4"/>
      <c r="W61" s="4"/>
      <c r="X61" s="4"/>
      <c r="Y61" s="4"/>
      <c r="Z61" s="4"/>
      <c r="AA61" s="4"/>
      <c r="AB61" s="4"/>
      <c r="AC61" s="4"/>
      <c r="AD61" s="4"/>
      <c r="AE61" s="4"/>
      <c r="AF61" s="4"/>
    </row>
    <row r="62" spans="1:32" ht="15" customHeight="1" x14ac:dyDescent="0.2">
      <c r="A62" s="26"/>
      <c r="R62" s="3"/>
      <c r="S62" s="4"/>
      <c r="T62" s="4"/>
      <c r="U62" s="4"/>
      <c r="V62" s="4"/>
      <c r="W62" s="4"/>
      <c r="X62" s="4"/>
      <c r="Y62" s="4"/>
      <c r="Z62" s="4"/>
      <c r="AA62" s="4"/>
      <c r="AB62" s="4"/>
      <c r="AC62" s="4"/>
      <c r="AD62" s="4"/>
      <c r="AE62" s="4"/>
      <c r="AF62" s="4"/>
    </row>
    <row r="63" spans="1:32" x14ac:dyDescent="0.2">
      <c r="A63" s="26"/>
      <c r="R63" s="3"/>
      <c r="S63" s="4"/>
      <c r="T63" s="4"/>
      <c r="U63" s="4"/>
      <c r="V63" s="4"/>
      <c r="W63" s="4"/>
      <c r="X63" s="4"/>
      <c r="Y63" s="4"/>
      <c r="Z63" s="4"/>
      <c r="AA63" s="4"/>
      <c r="AB63" s="4"/>
      <c r="AC63" s="4"/>
      <c r="AD63" s="4"/>
      <c r="AE63" s="4"/>
      <c r="AF63" s="4"/>
    </row>
    <row r="64" spans="1:32" x14ac:dyDescent="0.2">
      <c r="A64" s="26"/>
      <c r="R64" s="3"/>
      <c r="S64" s="4"/>
      <c r="T64" s="4"/>
      <c r="U64" s="4"/>
      <c r="V64" s="4"/>
      <c r="W64" s="4"/>
      <c r="X64" s="4"/>
      <c r="Y64" s="4"/>
      <c r="Z64" s="4"/>
      <c r="AA64" s="4"/>
      <c r="AB64" s="4"/>
      <c r="AC64" s="4"/>
      <c r="AD64" s="4"/>
      <c r="AE64" s="4"/>
      <c r="AF64" s="4"/>
    </row>
    <row r="65" spans="1:32" ht="19.5" customHeight="1" x14ac:dyDescent="0.2">
      <c r="A65" s="26"/>
      <c r="R65" s="3"/>
      <c r="S65" s="4"/>
      <c r="T65" s="4"/>
      <c r="U65" s="4"/>
      <c r="V65" s="4"/>
      <c r="W65" s="4"/>
      <c r="X65" s="4"/>
      <c r="Y65" s="4"/>
      <c r="Z65" s="4"/>
      <c r="AA65" s="4"/>
      <c r="AB65" s="4"/>
      <c r="AC65" s="4"/>
      <c r="AD65" s="4"/>
      <c r="AE65" s="4"/>
      <c r="AF65" s="4"/>
    </row>
    <row r="66" spans="1:32" x14ac:dyDescent="0.2">
      <c r="A66" s="26"/>
      <c r="R66" s="3"/>
      <c r="S66" s="4"/>
      <c r="T66" s="4"/>
      <c r="U66" s="4"/>
      <c r="V66" s="4"/>
      <c r="W66" s="4"/>
      <c r="X66" s="4"/>
      <c r="Y66" s="4"/>
      <c r="Z66" s="4"/>
      <c r="AA66" s="4"/>
      <c r="AB66" s="4"/>
      <c r="AC66" s="4"/>
      <c r="AD66" s="4"/>
      <c r="AE66" s="4"/>
      <c r="AF66" s="4"/>
    </row>
    <row r="67" spans="1:32" x14ac:dyDescent="0.2">
      <c r="A67" s="28" t="s">
        <v>7</v>
      </c>
      <c r="R67" s="3"/>
      <c r="S67" s="4"/>
      <c r="T67" s="4"/>
      <c r="U67" s="4"/>
      <c r="V67" s="4"/>
      <c r="W67" s="4"/>
      <c r="X67" s="4"/>
      <c r="Y67" s="4"/>
      <c r="Z67" s="4"/>
      <c r="AA67" s="4"/>
      <c r="AB67" s="4"/>
      <c r="AC67" s="4"/>
      <c r="AD67" s="4"/>
      <c r="AE67" s="4"/>
      <c r="AF67" s="4"/>
    </row>
    <row r="68" spans="1:32" x14ac:dyDescent="0.2">
      <c r="A68" s="29" t="s">
        <v>8</v>
      </c>
      <c r="R68" s="3"/>
      <c r="S68" s="4"/>
      <c r="T68" s="4"/>
      <c r="U68" s="4"/>
      <c r="V68" s="4"/>
      <c r="W68" s="4"/>
      <c r="X68" s="4"/>
      <c r="Y68" s="4"/>
      <c r="Z68" s="4"/>
      <c r="AA68" s="4"/>
      <c r="AB68" s="4"/>
      <c r="AC68" s="4"/>
      <c r="AD68" s="4"/>
      <c r="AE68" s="4"/>
      <c r="AF68" s="4"/>
    </row>
    <row r="69" spans="1:32" x14ac:dyDescent="0.2">
      <c r="A69" s="29"/>
      <c r="R69" s="3"/>
      <c r="S69" s="4"/>
      <c r="T69" s="4"/>
      <c r="U69" s="4"/>
      <c r="V69" s="4"/>
      <c r="W69" s="4"/>
      <c r="X69" s="4"/>
      <c r="Y69" s="4"/>
      <c r="Z69" s="4"/>
      <c r="AA69" s="4"/>
      <c r="AB69" s="4"/>
      <c r="AC69" s="4"/>
      <c r="AD69" s="4"/>
      <c r="AE69" s="4"/>
      <c r="AF69" s="4"/>
    </row>
    <row r="70" spans="1:32" x14ac:dyDescent="0.2">
      <c r="A70" s="29"/>
      <c r="R70" s="3"/>
      <c r="S70" s="4"/>
      <c r="T70" s="4"/>
      <c r="U70" s="4"/>
      <c r="V70" s="4"/>
      <c r="W70" s="4"/>
      <c r="X70" s="4"/>
      <c r="Y70" s="4"/>
      <c r="Z70" s="4"/>
      <c r="AA70" s="4"/>
      <c r="AB70" s="4"/>
      <c r="AC70" s="4"/>
      <c r="AD70" s="4"/>
      <c r="AE70" s="4"/>
      <c r="AF70" s="4"/>
    </row>
    <row r="71" spans="1:32" x14ac:dyDescent="0.2">
      <c r="A71" s="29"/>
      <c r="R71" s="3"/>
      <c r="S71" s="4"/>
      <c r="T71" s="4"/>
      <c r="U71" s="4"/>
      <c r="V71" s="4"/>
      <c r="W71" s="4"/>
      <c r="X71" s="4"/>
      <c r="Y71" s="4"/>
      <c r="Z71" s="4"/>
      <c r="AA71" s="4"/>
      <c r="AB71" s="4"/>
      <c r="AC71" s="4"/>
      <c r="AD71" s="4"/>
      <c r="AE71" s="4"/>
      <c r="AF71" s="4"/>
    </row>
    <row r="72" spans="1:32" x14ac:dyDescent="0.2">
      <c r="A72" s="29"/>
      <c r="R72" s="3"/>
      <c r="S72" s="4"/>
      <c r="T72" s="4"/>
      <c r="U72" s="4"/>
      <c r="V72" s="4"/>
      <c r="W72" s="4"/>
      <c r="X72" s="4"/>
      <c r="Y72" s="4"/>
      <c r="Z72" s="4"/>
      <c r="AA72" s="4"/>
      <c r="AB72" s="4"/>
      <c r="AC72" s="4"/>
      <c r="AD72" s="4"/>
      <c r="AE72" s="4"/>
      <c r="AF72" s="4"/>
    </row>
    <row r="73" spans="1:32" x14ac:dyDescent="0.2">
      <c r="A73" s="29" t="s">
        <v>9</v>
      </c>
      <c r="R73" s="3"/>
      <c r="S73" s="4"/>
      <c r="T73" s="4"/>
      <c r="U73" s="4"/>
      <c r="V73" s="4"/>
      <c r="W73" s="4"/>
      <c r="X73" s="4"/>
      <c r="Y73" s="4"/>
      <c r="Z73" s="4"/>
      <c r="AA73" s="4"/>
      <c r="AB73" s="4"/>
      <c r="AC73" s="4"/>
      <c r="AD73" s="4"/>
      <c r="AE73" s="4"/>
      <c r="AF73" s="4"/>
    </row>
    <row r="74" spans="1:32" x14ac:dyDescent="0.2">
      <c r="A74" s="29"/>
      <c r="R74" s="3"/>
      <c r="S74" s="4"/>
      <c r="T74" s="4"/>
      <c r="U74" s="4"/>
      <c r="V74" s="4"/>
      <c r="W74" s="4"/>
      <c r="X74" s="4"/>
      <c r="Y74" s="4"/>
      <c r="Z74" s="4"/>
      <c r="AA74" s="4"/>
      <c r="AB74" s="4"/>
      <c r="AC74" s="4"/>
      <c r="AD74" s="4"/>
      <c r="AE74" s="4"/>
      <c r="AF74" s="4"/>
    </row>
    <row r="75" spans="1:32" x14ac:dyDescent="0.2">
      <c r="A75" s="29"/>
      <c r="R75" s="3"/>
      <c r="S75" s="4"/>
      <c r="T75" s="4"/>
      <c r="U75" s="4"/>
      <c r="V75" s="4"/>
      <c r="W75" s="4"/>
      <c r="X75" s="4"/>
      <c r="Y75" s="4"/>
      <c r="Z75" s="4"/>
      <c r="AA75" s="4"/>
      <c r="AB75" s="4"/>
      <c r="AC75" s="4"/>
      <c r="AD75" s="4"/>
      <c r="AE75" s="4"/>
      <c r="AF75" s="4"/>
    </row>
    <row r="76" spans="1:32" x14ac:dyDescent="0.2">
      <c r="A76" s="29" t="s">
        <v>10</v>
      </c>
      <c r="R76" s="3"/>
      <c r="S76" s="4"/>
      <c r="T76" s="4"/>
      <c r="U76" s="4"/>
      <c r="V76" s="4"/>
      <c r="W76" s="4"/>
      <c r="X76" s="4"/>
      <c r="Y76" s="4"/>
      <c r="Z76" s="4"/>
      <c r="AA76" s="4"/>
      <c r="AB76" s="4"/>
      <c r="AC76" s="4"/>
      <c r="AD76" s="4"/>
      <c r="AE76" s="4"/>
      <c r="AF76" s="4"/>
    </row>
    <row r="77" spans="1:32" x14ac:dyDescent="0.2">
      <c r="A77" s="29" t="s">
        <v>11</v>
      </c>
      <c r="R77" s="3"/>
      <c r="S77" s="4"/>
      <c r="T77" s="4"/>
      <c r="U77" s="4"/>
      <c r="V77" s="4"/>
      <c r="W77" s="4"/>
      <c r="X77" s="4"/>
      <c r="Y77" s="4"/>
      <c r="Z77" s="4"/>
      <c r="AA77" s="4"/>
      <c r="AB77" s="4"/>
      <c r="AC77" s="4"/>
      <c r="AD77" s="4"/>
      <c r="AE77" s="4"/>
      <c r="AF77" s="4"/>
    </row>
    <row r="78" spans="1:32" x14ac:dyDescent="0.2">
      <c r="A78" s="29" t="s">
        <v>12</v>
      </c>
      <c r="R78" s="3"/>
      <c r="S78" s="4"/>
      <c r="T78" s="4"/>
      <c r="U78" s="4"/>
      <c r="V78" s="4"/>
      <c r="W78" s="4"/>
      <c r="X78" s="4"/>
      <c r="Y78" s="4"/>
      <c r="Z78" s="4"/>
      <c r="AA78" s="4"/>
      <c r="AB78" s="4"/>
      <c r="AC78" s="4"/>
      <c r="AD78" s="4"/>
      <c r="AE78" s="4"/>
      <c r="AF78" s="4"/>
    </row>
    <row r="79" spans="1:32" ht="17.25" customHeight="1" x14ac:dyDescent="0.2">
      <c r="A79" s="29"/>
      <c r="R79" s="3"/>
      <c r="S79" s="4"/>
      <c r="T79" s="4"/>
      <c r="U79" s="4"/>
      <c r="V79" s="4"/>
      <c r="W79" s="4"/>
      <c r="X79" s="4"/>
      <c r="Y79" s="4"/>
      <c r="Z79" s="4"/>
      <c r="AA79" s="4"/>
      <c r="AB79" s="4"/>
      <c r="AC79" s="4"/>
      <c r="AD79" s="4"/>
      <c r="AE79" s="4"/>
      <c r="AF79" s="4"/>
    </row>
    <row r="80" spans="1:32" ht="15" x14ac:dyDescent="0.25">
      <c r="A80" s="30" t="s">
        <v>13</v>
      </c>
      <c r="B80" s="31"/>
      <c r="R80" s="3"/>
      <c r="S80" s="4"/>
      <c r="T80" s="4"/>
      <c r="U80" s="4"/>
      <c r="V80" s="4"/>
      <c r="W80" s="4"/>
      <c r="X80" s="4"/>
      <c r="Y80" s="4"/>
      <c r="Z80" s="4"/>
      <c r="AA80" s="4"/>
      <c r="AB80" s="4"/>
      <c r="AC80" s="4"/>
      <c r="AD80" s="4"/>
      <c r="AE80" s="4"/>
      <c r="AF80" s="4"/>
    </row>
    <row r="81" spans="1:32" x14ac:dyDescent="0.2">
      <c r="A81" s="32" t="s">
        <v>14</v>
      </c>
      <c r="B81" s="33"/>
      <c r="R81" s="3"/>
      <c r="S81" s="4"/>
      <c r="T81" s="4"/>
      <c r="U81" s="4"/>
      <c r="V81" s="4"/>
      <c r="W81" s="4"/>
      <c r="X81" s="4"/>
      <c r="Y81" s="4"/>
      <c r="Z81" s="4"/>
      <c r="AA81" s="4"/>
      <c r="AB81" s="4"/>
      <c r="AC81" s="4"/>
      <c r="AD81" s="4"/>
      <c r="AE81" s="4"/>
      <c r="AF81" s="4"/>
    </row>
    <row r="82" spans="1:32" x14ac:dyDescent="0.2">
      <c r="A82" s="32" t="s">
        <v>15</v>
      </c>
      <c r="B82" s="33"/>
      <c r="R82" s="3"/>
      <c r="S82" s="4"/>
      <c r="T82" s="4"/>
      <c r="U82" s="4"/>
      <c r="V82" s="4"/>
      <c r="W82" s="4"/>
      <c r="X82" s="4"/>
      <c r="Y82" s="4"/>
      <c r="Z82" s="4"/>
      <c r="AA82" s="4"/>
      <c r="AB82" s="4"/>
      <c r="AC82" s="4"/>
      <c r="AD82" s="4"/>
      <c r="AE82" s="4"/>
      <c r="AF82" s="4"/>
    </row>
    <row r="83" spans="1:32" x14ac:dyDescent="0.2">
      <c r="A83" s="32"/>
      <c r="B83" s="33"/>
      <c r="C83" s="33"/>
      <c r="D83" s="33"/>
      <c r="R83" s="3"/>
      <c r="S83" s="4"/>
      <c r="T83" s="4"/>
      <c r="U83" s="4"/>
      <c r="V83" s="4"/>
      <c r="W83" s="4"/>
      <c r="X83" s="4"/>
      <c r="Y83" s="4"/>
      <c r="Z83" s="4"/>
      <c r="AA83" s="4"/>
      <c r="AB83" s="4"/>
      <c r="AC83" s="4"/>
      <c r="AD83" s="4"/>
      <c r="AE83" s="4"/>
      <c r="AF83" s="4"/>
    </row>
    <row r="84" spans="1:32" x14ac:dyDescent="0.2">
      <c r="A84" s="32" t="s">
        <v>16</v>
      </c>
      <c r="B84" s="33"/>
      <c r="C84" s="33"/>
      <c r="D84" s="33"/>
      <c r="R84" s="3"/>
      <c r="S84" s="4"/>
      <c r="T84" s="4"/>
      <c r="U84" s="4"/>
      <c r="V84" s="4"/>
      <c r="W84" s="4"/>
      <c r="X84" s="4"/>
      <c r="Y84" s="4"/>
      <c r="Z84" s="4"/>
      <c r="AA84" s="4"/>
      <c r="AB84" s="4"/>
      <c r="AC84" s="4"/>
      <c r="AD84" s="4"/>
      <c r="AE84" s="4"/>
      <c r="AF84" s="4"/>
    </row>
    <row r="85" spans="1:32" x14ac:dyDescent="0.2">
      <c r="A85" s="34"/>
      <c r="R85" s="3"/>
      <c r="S85" s="4"/>
      <c r="T85" s="4"/>
      <c r="U85" s="4"/>
      <c r="V85" s="4"/>
      <c r="W85" s="4"/>
      <c r="X85" s="4"/>
      <c r="Y85" s="4"/>
      <c r="Z85" s="4"/>
      <c r="AA85" s="4"/>
      <c r="AB85" s="4"/>
      <c r="AC85" s="4"/>
      <c r="AD85" s="4"/>
      <c r="AE85" s="4"/>
      <c r="AF85" s="4"/>
    </row>
    <row r="86" spans="1:32" ht="15" x14ac:dyDescent="0.25">
      <c r="A86" s="30" t="s">
        <v>17</v>
      </c>
      <c r="C86" s="31"/>
      <c r="R86" s="3"/>
      <c r="S86" s="4"/>
      <c r="T86" s="4"/>
      <c r="U86" s="4"/>
      <c r="V86" s="4"/>
      <c r="W86" s="4"/>
      <c r="X86" s="4"/>
      <c r="Y86" s="4"/>
      <c r="Z86" s="4"/>
      <c r="AA86" s="4"/>
      <c r="AB86" s="4"/>
      <c r="AC86" s="4"/>
      <c r="AD86" s="4"/>
      <c r="AE86" s="4"/>
      <c r="AF86" s="4"/>
    </row>
    <row r="87" spans="1:32" x14ac:dyDescent="0.2">
      <c r="A87" s="35" t="s">
        <v>18</v>
      </c>
      <c r="B87" s="36"/>
      <c r="R87" s="3"/>
      <c r="S87" s="4"/>
      <c r="T87" s="4"/>
      <c r="U87" s="4"/>
      <c r="V87" s="4"/>
      <c r="W87" s="4"/>
      <c r="X87" s="4"/>
      <c r="Y87" s="4"/>
      <c r="Z87" s="4"/>
      <c r="AA87" s="4"/>
      <c r="AB87" s="4"/>
      <c r="AC87" s="4"/>
      <c r="AD87" s="4"/>
      <c r="AE87" s="4"/>
      <c r="AF87" s="4"/>
    </row>
    <row r="88" spans="1:32" x14ac:dyDescent="0.2">
      <c r="A88" s="35" t="s">
        <v>19</v>
      </c>
      <c r="B88" s="36"/>
      <c r="R88" s="3"/>
      <c r="S88" s="4"/>
      <c r="T88" s="4"/>
      <c r="U88" s="4"/>
      <c r="V88" s="4"/>
      <c r="W88" s="4"/>
      <c r="X88" s="4"/>
      <c r="Y88" s="4"/>
      <c r="Z88" s="4"/>
      <c r="AA88" s="4"/>
      <c r="AB88" s="4"/>
      <c r="AC88" s="4"/>
      <c r="AD88" s="4"/>
      <c r="AE88" s="4"/>
      <c r="AF88" s="4"/>
    </row>
    <row r="89" spans="1:32" x14ac:dyDescent="0.2">
      <c r="A89" s="35" t="s">
        <v>16</v>
      </c>
      <c r="B89" s="36"/>
      <c r="R89" s="3"/>
      <c r="S89" s="4"/>
      <c r="T89" s="4"/>
      <c r="U89" s="4"/>
      <c r="V89" s="4"/>
      <c r="W89" s="4"/>
      <c r="X89" s="4"/>
      <c r="Y89" s="4"/>
      <c r="Z89" s="4"/>
      <c r="AA89" s="4"/>
      <c r="AB89" s="4"/>
      <c r="AC89" s="4"/>
      <c r="AD89" s="4"/>
      <c r="AE89" s="4"/>
      <c r="AF89" s="4"/>
    </row>
    <row r="90" spans="1:32" x14ac:dyDescent="0.2">
      <c r="A90" s="32" t="s">
        <v>20</v>
      </c>
      <c r="B90" s="33"/>
      <c r="C90" s="33"/>
      <c r="D90" s="33"/>
      <c r="R90" s="3"/>
      <c r="S90" s="4"/>
      <c r="T90" s="4"/>
      <c r="U90" s="4"/>
      <c r="V90" s="4"/>
      <c r="W90" s="4"/>
      <c r="X90" s="4"/>
      <c r="Y90" s="4"/>
      <c r="Z90" s="4"/>
      <c r="AA90" s="4"/>
      <c r="AB90" s="4"/>
      <c r="AC90" s="4"/>
      <c r="AD90" s="4"/>
      <c r="AE90" s="4"/>
      <c r="AF90" s="4"/>
    </row>
    <row r="91" spans="1:32" x14ac:dyDescent="0.2">
      <c r="A91" s="32" t="s">
        <v>21</v>
      </c>
      <c r="B91" s="33"/>
      <c r="C91" s="33"/>
      <c r="D91" s="33"/>
      <c r="R91" s="3"/>
      <c r="S91" s="4"/>
      <c r="T91" s="4"/>
      <c r="U91" s="4"/>
      <c r="V91" s="4"/>
      <c r="W91" s="4"/>
      <c r="X91" s="4"/>
      <c r="Y91" s="4"/>
      <c r="Z91" s="4"/>
      <c r="AA91" s="4"/>
      <c r="AB91" s="4"/>
      <c r="AC91" s="4"/>
      <c r="AD91" s="4"/>
      <c r="AE91" s="4"/>
      <c r="AF91" s="4"/>
    </row>
    <row r="92" spans="1:32" ht="15" x14ac:dyDescent="0.25">
      <c r="A92" s="30"/>
      <c r="R92" s="3"/>
      <c r="S92" s="4"/>
      <c r="T92" s="4"/>
      <c r="U92" s="4"/>
      <c r="V92" s="4"/>
      <c r="W92" s="4"/>
      <c r="X92" s="4"/>
      <c r="Y92" s="4"/>
      <c r="Z92" s="4"/>
      <c r="AA92" s="4"/>
      <c r="AB92" s="4"/>
      <c r="AC92" s="4"/>
      <c r="AD92" s="4"/>
      <c r="AE92" s="4"/>
      <c r="AF92" s="4"/>
    </row>
    <row r="93" spans="1:32" ht="15" x14ac:dyDescent="0.25">
      <c r="A93" s="30" t="s">
        <v>22</v>
      </c>
      <c r="B93" s="31"/>
      <c r="R93" s="3"/>
      <c r="S93" s="4"/>
      <c r="T93" s="4"/>
      <c r="U93" s="4"/>
      <c r="V93" s="4"/>
      <c r="W93" s="4"/>
      <c r="X93" s="4"/>
      <c r="Y93" s="4"/>
      <c r="Z93" s="4"/>
      <c r="AA93" s="4"/>
      <c r="AB93" s="4"/>
      <c r="AC93" s="4"/>
      <c r="AD93" s="4"/>
      <c r="AE93" s="4"/>
      <c r="AF93" s="4"/>
    </row>
    <row r="94" spans="1:32" x14ac:dyDescent="0.2">
      <c r="A94" s="32" t="s">
        <v>23</v>
      </c>
      <c r="B94" s="36"/>
      <c r="R94" s="3"/>
      <c r="S94" s="4"/>
      <c r="T94" s="4"/>
      <c r="U94" s="4"/>
      <c r="V94" s="4"/>
      <c r="W94" s="4"/>
      <c r="X94" s="4"/>
      <c r="Y94" s="4"/>
      <c r="Z94" s="4"/>
      <c r="AA94" s="4"/>
      <c r="AB94" s="4"/>
      <c r="AC94" s="4"/>
      <c r="AD94" s="4"/>
      <c r="AE94" s="4"/>
      <c r="AF94" s="4"/>
    </row>
    <row r="95" spans="1:32" x14ac:dyDescent="0.2">
      <c r="A95" s="32"/>
      <c r="B95" s="36"/>
      <c r="R95" s="3"/>
      <c r="S95" s="4"/>
      <c r="T95" s="4"/>
      <c r="U95" s="4"/>
      <c r="V95" s="4"/>
      <c r="W95" s="4"/>
      <c r="X95" s="4"/>
      <c r="Y95" s="4"/>
      <c r="Z95" s="4"/>
      <c r="AA95" s="4"/>
      <c r="AB95" s="4"/>
      <c r="AC95" s="4"/>
      <c r="AD95" s="4"/>
      <c r="AE95" s="4"/>
      <c r="AF95" s="4"/>
    </row>
    <row r="96" spans="1:32" x14ac:dyDescent="0.2">
      <c r="A96" s="32"/>
      <c r="B96" s="36"/>
      <c r="R96" s="3"/>
      <c r="S96" s="4"/>
      <c r="T96" s="4"/>
      <c r="U96" s="4"/>
      <c r="V96" s="4"/>
      <c r="W96" s="4"/>
      <c r="X96" s="4"/>
      <c r="Y96" s="4"/>
      <c r="Z96" s="4"/>
      <c r="AA96" s="4"/>
      <c r="AB96" s="4"/>
      <c r="AC96" s="4"/>
      <c r="AD96" s="4"/>
      <c r="AE96" s="4"/>
      <c r="AF96" s="4"/>
    </row>
    <row r="97" spans="1:32" x14ac:dyDescent="0.2">
      <c r="A97" s="32"/>
      <c r="B97" s="36"/>
      <c r="R97" s="3"/>
      <c r="S97" s="4"/>
      <c r="T97" s="4"/>
      <c r="U97" s="4"/>
      <c r="V97" s="4"/>
      <c r="W97" s="4"/>
      <c r="X97" s="4"/>
      <c r="Y97" s="4"/>
      <c r="Z97" s="4"/>
      <c r="AA97" s="4"/>
      <c r="AB97" s="4"/>
      <c r="AC97" s="4"/>
      <c r="AD97" s="4"/>
      <c r="AE97" s="4"/>
      <c r="AF97" s="4"/>
    </row>
    <row r="98" spans="1:32" x14ac:dyDescent="0.2">
      <c r="A98" s="32"/>
      <c r="B98" s="36"/>
      <c r="R98" s="3"/>
      <c r="S98" s="4"/>
      <c r="T98" s="4"/>
      <c r="U98" s="4"/>
      <c r="V98" s="4"/>
      <c r="W98" s="4"/>
      <c r="X98" s="4"/>
      <c r="Y98" s="4"/>
      <c r="Z98" s="4"/>
      <c r="AA98" s="4"/>
      <c r="AB98" s="4"/>
      <c r="AC98" s="4"/>
      <c r="AD98" s="4"/>
      <c r="AE98" s="4"/>
      <c r="AF98" s="4"/>
    </row>
    <row r="99" spans="1:32" x14ac:dyDescent="0.2">
      <c r="A99" s="32"/>
      <c r="B99" s="36"/>
      <c r="R99" s="3"/>
      <c r="S99" s="4"/>
      <c r="T99" s="4"/>
      <c r="U99" s="4"/>
      <c r="V99" s="4"/>
      <c r="W99" s="4"/>
      <c r="X99" s="4"/>
      <c r="Y99" s="4"/>
      <c r="Z99" s="4"/>
      <c r="AA99" s="4"/>
      <c r="AB99" s="4"/>
      <c r="AC99" s="4"/>
      <c r="AD99" s="4"/>
      <c r="AE99" s="4"/>
      <c r="AF99" s="4"/>
    </row>
    <row r="100" spans="1:32" x14ac:dyDescent="0.2">
      <c r="A100" s="32"/>
      <c r="B100" s="36"/>
      <c r="R100" s="3"/>
      <c r="S100" s="4"/>
      <c r="T100" s="4"/>
      <c r="U100" s="4"/>
      <c r="V100" s="4"/>
      <c r="W100" s="4"/>
      <c r="X100" s="4"/>
      <c r="Y100" s="4"/>
      <c r="Z100" s="4"/>
      <c r="AA100" s="4"/>
      <c r="AB100" s="4"/>
      <c r="AC100" s="4"/>
      <c r="AD100" s="4"/>
      <c r="AE100" s="4"/>
      <c r="AF100" s="4"/>
    </row>
    <row r="101" spans="1:32" x14ac:dyDescent="0.2">
      <c r="A101" s="32"/>
      <c r="B101" s="36"/>
      <c r="R101" s="3"/>
      <c r="S101" s="4"/>
      <c r="T101" s="4"/>
      <c r="U101" s="4"/>
      <c r="V101" s="4"/>
      <c r="W101" s="4"/>
      <c r="X101" s="4"/>
      <c r="Y101" s="4"/>
      <c r="Z101" s="4"/>
      <c r="AA101" s="4"/>
      <c r="AB101" s="4"/>
      <c r="AC101" s="4"/>
      <c r="AD101" s="4"/>
      <c r="AE101" s="4"/>
      <c r="AF101" s="4"/>
    </row>
    <row r="102" spans="1:32" x14ac:dyDescent="0.2">
      <c r="A102" s="32"/>
      <c r="B102" s="36"/>
      <c r="R102" s="3"/>
      <c r="S102" s="4"/>
      <c r="T102" s="4"/>
      <c r="U102" s="4"/>
      <c r="V102" s="4"/>
      <c r="W102" s="4"/>
      <c r="X102" s="4"/>
      <c r="Y102" s="4"/>
      <c r="Z102" s="4"/>
      <c r="AA102" s="4"/>
      <c r="AB102" s="4"/>
      <c r="AC102" s="4"/>
      <c r="AD102" s="4"/>
      <c r="AE102" s="4"/>
      <c r="AF102" s="4"/>
    </row>
    <row r="103" spans="1:32" x14ac:dyDescent="0.2">
      <c r="A103" s="32"/>
      <c r="B103" s="36"/>
      <c r="R103" s="3"/>
      <c r="S103" s="4"/>
      <c r="T103" s="4"/>
      <c r="U103" s="4"/>
      <c r="V103" s="4"/>
      <c r="W103" s="4"/>
      <c r="X103" s="4"/>
      <c r="Y103" s="4"/>
      <c r="Z103" s="4"/>
      <c r="AA103" s="4"/>
      <c r="AB103" s="4"/>
      <c r="AC103" s="4"/>
      <c r="AD103" s="4"/>
      <c r="AE103" s="4"/>
      <c r="AF103" s="4"/>
    </row>
    <row r="104" spans="1:32" x14ac:dyDescent="0.2">
      <c r="A104" s="32"/>
      <c r="B104" s="36"/>
      <c r="R104" s="3"/>
      <c r="S104" s="4"/>
      <c r="T104" s="4"/>
      <c r="U104" s="4"/>
      <c r="V104" s="4"/>
      <c r="W104" s="4"/>
      <c r="X104" s="4"/>
      <c r="Y104" s="4"/>
      <c r="Z104" s="4"/>
      <c r="AA104" s="4"/>
      <c r="AB104" s="4"/>
      <c r="AC104" s="4"/>
      <c r="AD104" s="4"/>
      <c r="AE104" s="4"/>
      <c r="AF104" s="4"/>
    </row>
    <row r="105" spans="1:32" x14ac:dyDescent="0.2">
      <c r="A105" s="32"/>
      <c r="B105" s="36"/>
      <c r="R105" s="3"/>
      <c r="S105" s="4"/>
      <c r="T105" s="4"/>
      <c r="U105" s="4"/>
      <c r="V105" s="4"/>
      <c r="W105" s="4"/>
      <c r="X105" s="4"/>
      <c r="Y105" s="4"/>
      <c r="Z105" s="4"/>
      <c r="AA105" s="4"/>
      <c r="AB105" s="4"/>
      <c r="AC105" s="4"/>
      <c r="AD105" s="4"/>
      <c r="AE105" s="4"/>
      <c r="AF105" s="4"/>
    </row>
    <row r="106" spans="1:32" x14ac:dyDescent="0.2">
      <c r="A106" s="32"/>
      <c r="B106" s="36"/>
      <c r="R106" s="3"/>
      <c r="S106" s="4"/>
      <c r="T106" s="4"/>
      <c r="U106" s="4"/>
      <c r="V106" s="4"/>
      <c r="W106" s="4"/>
      <c r="X106" s="4"/>
      <c r="Y106" s="4"/>
      <c r="Z106" s="4"/>
      <c r="AA106" s="4"/>
      <c r="AB106" s="4"/>
      <c r="AC106" s="4"/>
      <c r="AD106" s="4"/>
      <c r="AE106" s="4"/>
      <c r="AF106" s="4"/>
    </row>
    <row r="107" spans="1:32" x14ac:dyDescent="0.2">
      <c r="A107" s="32"/>
      <c r="B107" s="36"/>
      <c r="R107" s="3"/>
      <c r="S107" s="4"/>
      <c r="T107" s="4"/>
      <c r="U107" s="4"/>
      <c r="V107" s="4"/>
      <c r="W107" s="4"/>
      <c r="X107" s="4"/>
      <c r="Y107" s="4"/>
      <c r="Z107" s="4"/>
      <c r="AA107" s="4"/>
      <c r="AB107" s="4"/>
      <c r="AC107" s="4"/>
      <c r="AD107" s="4"/>
      <c r="AE107" s="4"/>
      <c r="AF107" s="4"/>
    </row>
    <row r="108" spans="1:32" x14ac:dyDescent="0.2">
      <c r="A108" s="32"/>
      <c r="B108" s="36"/>
      <c r="R108" s="3"/>
      <c r="S108" s="4"/>
      <c r="T108" s="4"/>
      <c r="U108" s="4"/>
      <c r="V108" s="4"/>
      <c r="W108" s="4"/>
      <c r="X108" s="4"/>
      <c r="Y108" s="4"/>
      <c r="Z108" s="4"/>
      <c r="AA108" s="4"/>
      <c r="AB108" s="4"/>
      <c r="AC108" s="4"/>
      <c r="AD108" s="4"/>
      <c r="AE108" s="4"/>
      <c r="AF108" s="4"/>
    </row>
    <row r="109" spans="1:32" x14ac:dyDescent="0.2">
      <c r="A109" s="32"/>
      <c r="B109" s="36"/>
      <c r="R109" s="3"/>
      <c r="S109" s="4"/>
      <c r="T109" s="4"/>
      <c r="U109" s="4"/>
      <c r="V109" s="4"/>
      <c r="W109" s="4"/>
      <c r="X109" s="4"/>
      <c r="Y109" s="4"/>
      <c r="Z109" s="4"/>
      <c r="AA109" s="4"/>
      <c r="AB109" s="4"/>
      <c r="AC109" s="4"/>
      <c r="AD109" s="4"/>
      <c r="AE109" s="4"/>
      <c r="AF109" s="4"/>
    </row>
    <row r="110" spans="1:32" x14ac:dyDescent="0.2">
      <c r="A110" s="32"/>
      <c r="B110" s="36"/>
      <c r="R110" s="3"/>
      <c r="S110" s="4"/>
      <c r="T110" s="4"/>
      <c r="U110" s="4"/>
      <c r="V110" s="4"/>
      <c r="W110" s="4"/>
      <c r="X110" s="4"/>
      <c r="Y110" s="4"/>
      <c r="Z110" s="4"/>
      <c r="AA110" s="4"/>
      <c r="AB110" s="4"/>
      <c r="AC110" s="4"/>
      <c r="AD110" s="4"/>
      <c r="AE110" s="4"/>
      <c r="AF110" s="4"/>
    </row>
    <row r="111" spans="1:32" x14ac:dyDescent="0.2">
      <c r="A111" s="32"/>
      <c r="B111" s="36"/>
      <c r="R111" s="3"/>
      <c r="S111" s="4"/>
      <c r="T111" s="4"/>
      <c r="U111" s="4"/>
      <c r="V111" s="4"/>
      <c r="W111" s="4"/>
      <c r="X111" s="4"/>
      <c r="Y111" s="4"/>
      <c r="Z111" s="4"/>
      <c r="AA111" s="4"/>
      <c r="AB111" s="4"/>
      <c r="AC111" s="4"/>
      <c r="AD111" s="4"/>
      <c r="AE111" s="4"/>
      <c r="AF111" s="4"/>
    </row>
    <row r="112" spans="1:32" x14ac:dyDescent="0.2">
      <c r="A112" s="32"/>
      <c r="B112" s="36"/>
      <c r="R112" s="3"/>
      <c r="S112" s="4"/>
      <c r="T112" s="4"/>
      <c r="U112" s="4"/>
      <c r="V112" s="4"/>
      <c r="W112" s="4"/>
      <c r="X112" s="4"/>
      <c r="Y112" s="4"/>
      <c r="Z112" s="4"/>
      <c r="AA112" s="4"/>
      <c r="AB112" s="4"/>
      <c r="AC112" s="4"/>
      <c r="AD112" s="4"/>
      <c r="AE112" s="4"/>
      <c r="AF112" s="4"/>
    </row>
    <row r="113" spans="1:32" x14ac:dyDescent="0.2">
      <c r="A113" s="32" t="s">
        <v>24</v>
      </c>
      <c r="B113" s="36"/>
      <c r="R113" s="3"/>
      <c r="S113" s="4"/>
      <c r="T113" s="4"/>
      <c r="U113" s="4"/>
      <c r="V113" s="4"/>
      <c r="W113" s="4"/>
      <c r="X113" s="4"/>
      <c r="Y113" s="4"/>
      <c r="Z113" s="4"/>
      <c r="AA113" s="4"/>
      <c r="AB113" s="4"/>
      <c r="AC113" s="4"/>
      <c r="AD113" s="4"/>
      <c r="AE113" s="4"/>
      <c r="AF113" s="4"/>
    </row>
    <row r="114" spans="1:32" x14ac:dyDescent="0.2">
      <c r="A114" s="32"/>
      <c r="B114" s="36"/>
      <c r="R114" s="3"/>
      <c r="S114" s="4"/>
      <c r="T114" s="4"/>
      <c r="U114" s="4"/>
      <c r="V114" s="4"/>
      <c r="W114" s="4"/>
      <c r="X114" s="4"/>
      <c r="Y114" s="4"/>
      <c r="Z114" s="4"/>
      <c r="AA114" s="4"/>
      <c r="AB114" s="4"/>
      <c r="AC114" s="4"/>
      <c r="AD114" s="4"/>
      <c r="AE114" s="4"/>
      <c r="AF114" s="4"/>
    </row>
    <row r="115" spans="1:32" x14ac:dyDescent="0.2">
      <c r="A115" s="32"/>
      <c r="B115" s="36"/>
      <c r="R115" s="3"/>
      <c r="S115" s="4"/>
      <c r="T115" s="4"/>
      <c r="U115" s="4"/>
      <c r="V115" s="4"/>
      <c r="W115" s="4"/>
      <c r="X115" s="4"/>
      <c r="Y115" s="4"/>
      <c r="Z115" s="4"/>
      <c r="AA115" s="4"/>
      <c r="AB115" s="4"/>
      <c r="AC115" s="4"/>
      <c r="AD115" s="4"/>
      <c r="AE115" s="4"/>
      <c r="AF115" s="4"/>
    </row>
    <row r="116" spans="1:32" x14ac:dyDescent="0.2">
      <c r="A116" s="32"/>
      <c r="B116" s="36"/>
      <c r="R116" s="3"/>
      <c r="S116" s="4"/>
      <c r="T116" s="4"/>
      <c r="U116" s="4"/>
      <c r="V116" s="4"/>
      <c r="W116" s="4"/>
      <c r="X116" s="4"/>
      <c r="Y116" s="4"/>
      <c r="Z116" s="4"/>
      <c r="AA116" s="4"/>
      <c r="AB116" s="4"/>
      <c r="AC116" s="4"/>
      <c r="AD116" s="4"/>
      <c r="AE116" s="4"/>
      <c r="AF116" s="4"/>
    </row>
    <row r="117" spans="1:32" x14ac:dyDescent="0.2">
      <c r="A117" s="32"/>
      <c r="B117" s="36"/>
      <c r="R117" s="3"/>
      <c r="S117" s="4"/>
      <c r="T117" s="4"/>
      <c r="U117" s="4"/>
      <c r="V117" s="4"/>
      <c r="W117" s="4"/>
      <c r="X117" s="4"/>
      <c r="Y117" s="4"/>
      <c r="Z117" s="4"/>
      <c r="AA117" s="4"/>
      <c r="AB117" s="4"/>
      <c r="AC117" s="4"/>
      <c r="AD117" s="4"/>
      <c r="AE117" s="4"/>
      <c r="AF117" s="4"/>
    </row>
    <row r="118" spans="1:32" x14ac:dyDescent="0.2">
      <c r="A118" s="32"/>
      <c r="B118" s="36"/>
      <c r="R118" s="3"/>
      <c r="S118" s="4"/>
      <c r="T118" s="4"/>
      <c r="U118" s="4"/>
      <c r="V118" s="4"/>
      <c r="W118" s="4"/>
      <c r="X118" s="4"/>
      <c r="Y118" s="4"/>
      <c r="Z118" s="4"/>
      <c r="AA118" s="4"/>
      <c r="AB118" s="4"/>
      <c r="AC118" s="4"/>
      <c r="AD118" s="4"/>
      <c r="AE118" s="4"/>
      <c r="AF118" s="4"/>
    </row>
    <row r="119" spans="1:32" x14ac:dyDescent="0.2">
      <c r="A119" s="32"/>
      <c r="B119" s="36"/>
      <c r="R119" s="3"/>
      <c r="S119" s="4"/>
      <c r="T119" s="4"/>
      <c r="U119" s="4"/>
      <c r="V119" s="4"/>
      <c r="W119" s="4"/>
      <c r="X119" s="4"/>
      <c r="Y119" s="4"/>
      <c r="Z119" s="4"/>
      <c r="AA119" s="4"/>
      <c r="AB119" s="4"/>
      <c r="AC119" s="4"/>
      <c r="AD119" s="4"/>
      <c r="AE119" s="4"/>
      <c r="AF119" s="4"/>
    </row>
    <row r="120" spans="1:32" x14ac:dyDescent="0.2">
      <c r="A120" s="32"/>
      <c r="B120" s="36"/>
      <c r="R120" s="3"/>
      <c r="S120" s="4"/>
      <c r="T120" s="4"/>
      <c r="U120" s="4"/>
      <c r="V120" s="4"/>
      <c r="W120" s="4"/>
      <c r="X120" s="4"/>
      <c r="Y120" s="4"/>
      <c r="Z120" s="4"/>
      <c r="AA120" s="4"/>
      <c r="AB120" s="4"/>
      <c r="AC120" s="4"/>
      <c r="AD120" s="4"/>
      <c r="AE120" s="4"/>
      <c r="AF120" s="4"/>
    </row>
    <row r="121" spans="1:32" x14ac:dyDescent="0.2">
      <c r="A121" s="32"/>
      <c r="B121" s="36"/>
      <c r="R121" s="3"/>
      <c r="S121" s="4"/>
      <c r="T121" s="4"/>
      <c r="U121" s="4"/>
      <c r="V121" s="4"/>
      <c r="W121" s="4"/>
      <c r="X121" s="4"/>
      <c r="Y121" s="4"/>
      <c r="Z121" s="4"/>
      <c r="AA121" s="4"/>
      <c r="AB121" s="4"/>
      <c r="AC121" s="4"/>
      <c r="AD121" s="4"/>
      <c r="AE121" s="4"/>
      <c r="AF121" s="4"/>
    </row>
    <row r="122" spans="1:32" x14ac:dyDescent="0.2">
      <c r="A122" s="32"/>
      <c r="B122" s="36"/>
      <c r="R122" s="3"/>
      <c r="S122" s="4"/>
      <c r="T122" s="4"/>
      <c r="U122" s="4"/>
      <c r="V122" s="4"/>
      <c r="W122" s="4"/>
      <c r="X122" s="4"/>
      <c r="Y122" s="4"/>
      <c r="Z122" s="4"/>
      <c r="AA122" s="4"/>
      <c r="AB122" s="4"/>
      <c r="AC122" s="4"/>
      <c r="AD122" s="4"/>
      <c r="AE122" s="4"/>
      <c r="AF122" s="4"/>
    </row>
    <row r="123" spans="1:32" x14ac:dyDescent="0.2">
      <c r="A123" s="32"/>
      <c r="B123" s="36"/>
      <c r="R123" s="3"/>
      <c r="S123" s="4"/>
      <c r="T123" s="4"/>
      <c r="U123" s="4"/>
      <c r="V123" s="4"/>
      <c r="W123" s="4"/>
      <c r="X123" s="4"/>
      <c r="Y123" s="4"/>
      <c r="Z123" s="4"/>
      <c r="AA123" s="4"/>
      <c r="AB123" s="4"/>
      <c r="AC123" s="4"/>
      <c r="AD123" s="4"/>
      <c r="AE123" s="4"/>
      <c r="AF123" s="4"/>
    </row>
    <row r="124" spans="1:32" x14ac:dyDescent="0.2">
      <c r="A124" s="32"/>
      <c r="B124" s="36"/>
      <c r="R124" s="3"/>
      <c r="S124" s="4"/>
      <c r="T124" s="4"/>
      <c r="U124" s="4"/>
      <c r="V124" s="4"/>
      <c r="W124" s="4"/>
      <c r="X124" s="4"/>
      <c r="Y124" s="4"/>
      <c r="Z124" s="4"/>
      <c r="AA124" s="4"/>
      <c r="AB124" s="4"/>
      <c r="AC124" s="4"/>
      <c r="AD124" s="4"/>
      <c r="AE124" s="4"/>
      <c r="AF124" s="4"/>
    </row>
    <row r="125" spans="1:32" x14ac:dyDescent="0.2">
      <c r="A125" s="32" t="s">
        <v>24</v>
      </c>
      <c r="B125" s="33"/>
      <c r="D125" s="36"/>
      <c r="R125" s="3"/>
      <c r="S125" s="4"/>
      <c r="T125" s="4"/>
      <c r="U125" s="4"/>
      <c r="V125" s="4"/>
      <c r="W125" s="4"/>
      <c r="X125" s="4"/>
      <c r="Y125" s="4"/>
      <c r="Z125" s="4"/>
      <c r="AA125" s="4"/>
      <c r="AB125" s="4"/>
      <c r="AC125" s="4"/>
      <c r="AD125" s="4"/>
      <c r="AE125" s="4"/>
      <c r="AF125" s="4"/>
    </row>
    <row r="126" spans="1:32" x14ac:dyDescent="0.2">
      <c r="A126" s="32"/>
      <c r="B126" s="33"/>
      <c r="D126" s="36"/>
      <c r="R126" s="3"/>
      <c r="S126" s="4"/>
      <c r="T126" s="4"/>
      <c r="U126" s="4"/>
      <c r="V126" s="4"/>
      <c r="W126" s="4"/>
      <c r="X126" s="4"/>
      <c r="Y126" s="4"/>
      <c r="Z126" s="4"/>
      <c r="AA126" s="4"/>
      <c r="AB126" s="4"/>
      <c r="AC126" s="4"/>
      <c r="AD126" s="4"/>
      <c r="AE126" s="4"/>
      <c r="AF126" s="4"/>
    </row>
    <row r="127" spans="1:32" x14ac:dyDescent="0.2">
      <c r="A127" s="32"/>
      <c r="B127" s="33"/>
      <c r="D127" s="36"/>
      <c r="R127" s="3"/>
      <c r="S127" s="4"/>
      <c r="T127" s="4"/>
      <c r="U127" s="4"/>
      <c r="V127" s="4"/>
      <c r="W127" s="4"/>
      <c r="X127" s="4"/>
      <c r="Y127" s="4"/>
      <c r="Z127" s="4"/>
      <c r="AA127" s="4"/>
      <c r="AB127" s="4"/>
      <c r="AC127" s="4"/>
      <c r="AD127" s="4"/>
      <c r="AE127" s="4"/>
      <c r="AF127" s="4"/>
    </row>
    <row r="128" spans="1:32" x14ac:dyDescent="0.2">
      <c r="A128" s="32"/>
      <c r="B128" s="33"/>
      <c r="C128" s="37"/>
      <c r="D128" s="36"/>
      <c r="R128" s="3"/>
      <c r="S128" s="4"/>
      <c r="T128" s="4"/>
      <c r="U128" s="4"/>
      <c r="V128" s="4"/>
      <c r="W128" s="4"/>
      <c r="X128" s="4"/>
      <c r="Y128" s="4"/>
      <c r="Z128" s="4"/>
      <c r="AA128" s="4"/>
      <c r="AB128" s="4"/>
      <c r="AC128" s="4"/>
      <c r="AD128" s="4"/>
      <c r="AE128" s="4"/>
      <c r="AF128" s="4"/>
    </row>
    <row r="129" spans="1:32" x14ac:dyDescent="0.2">
      <c r="A129" s="32"/>
      <c r="B129" s="33"/>
      <c r="C129" s="37"/>
      <c r="D129" s="36"/>
      <c r="R129" s="3"/>
      <c r="S129" s="4"/>
      <c r="T129" s="4"/>
      <c r="U129" s="4"/>
      <c r="V129" s="4"/>
      <c r="W129" s="4"/>
      <c r="X129" s="4"/>
      <c r="Y129" s="4"/>
      <c r="Z129" s="4"/>
      <c r="AA129" s="4"/>
      <c r="AB129" s="4"/>
      <c r="AC129" s="4"/>
      <c r="AD129" s="4"/>
      <c r="AE129" s="4"/>
      <c r="AF129" s="4"/>
    </row>
    <row r="130" spans="1:32" x14ac:dyDescent="0.2">
      <c r="A130" s="32"/>
      <c r="B130" s="33"/>
      <c r="C130" s="33"/>
      <c r="D130" s="36"/>
      <c r="R130" s="3"/>
      <c r="S130" s="4"/>
      <c r="T130" s="4"/>
      <c r="U130" s="4"/>
      <c r="V130" s="4"/>
      <c r="W130" s="4"/>
      <c r="X130" s="4"/>
      <c r="Y130" s="4"/>
      <c r="Z130" s="4"/>
      <c r="AA130" s="4"/>
      <c r="AB130" s="4"/>
      <c r="AC130" s="4"/>
      <c r="AD130" s="4"/>
      <c r="AE130" s="4"/>
      <c r="AF130" s="4"/>
    </row>
    <row r="131" spans="1:32" x14ac:dyDescent="0.2">
      <c r="A131" s="32"/>
      <c r="B131" s="33"/>
      <c r="C131" s="33"/>
      <c r="D131" s="36"/>
      <c r="R131" s="3"/>
      <c r="S131" s="4"/>
      <c r="T131" s="4"/>
      <c r="U131" s="4"/>
      <c r="V131" s="4"/>
      <c r="W131" s="4"/>
      <c r="X131" s="4"/>
      <c r="Y131" s="4"/>
      <c r="Z131" s="4"/>
      <c r="AA131" s="4"/>
      <c r="AB131" s="4"/>
      <c r="AC131" s="4"/>
      <c r="AD131" s="4"/>
      <c r="AE131" s="4"/>
      <c r="AF131" s="4"/>
    </row>
    <row r="132" spans="1:32" x14ac:dyDescent="0.2">
      <c r="A132" s="32"/>
      <c r="B132" s="33"/>
      <c r="C132" s="33"/>
      <c r="D132" s="36"/>
      <c r="R132" s="3"/>
      <c r="S132" s="4"/>
      <c r="T132" s="4"/>
      <c r="U132" s="4"/>
      <c r="V132" s="4"/>
      <c r="W132" s="4"/>
      <c r="X132" s="4"/>
      <c r="Y132" s="4"/>
      <c r="Z132" s="4"/>
      <c r="AA132" s="4"/>
      <c r="AB132" s="4"/>
      <c r="AC132" s="4"/>
      <c r="AD132" s="4"/>
      <c r="AE132" s="4"/>
      <c r="AF132" s="4"/>
    </row>
    <row r="133" spans="1:32" x14ac:dyDescent="0.2">
      <c r="A133" s="32"/>
      <c r="B133" s="583"/>
      <c r="C133" s="583"/>
      <c r="D133" s="583"/>
      <c r="E133" s="583"/>
      <c r="F133" s="583"/>
      <c r="G133" s="583"/>
      <c r="H133" s="583"/>
      <c r="I133" s="583"/>
      <c r="J133" s="583"/>
      <c r="K133" s="583"/>
      <c r="L133" s="583"/>
      <c r="M133" s="583"/>
      <c r="N133" s="583"/>
      <c r="O133" s="583"/>
      <c r="P133" s="583"/>
      <c r="Q133" s="583"/>
      <c r="R133" s="3"/>
      <c r="S133" s="4"/>
      <c r="T133" s="4"/>
      <c r="U133" s="4"/>
      <c r="V133" s="4"/>
      <c r="W133" s="4"/>
      <c r="X133" s="4"/>
      <c r="Y133" s="4"/>
      <c r="Z133" s="4"/>
      <c r="AA133" s="4"/>
      <c r="AB133" s="4"/>
      <c r="AC133" s="4"/>
      <c r="AD133" s="4"/>
      <c r="AE133" s="4"/>
      <c r="AF133" s="4"/>
    </row>
    <row r="134" spans="1:32" ht="10.5" customHeight="1" x14ac:dyDescent="0.2">
      <c r="A134" s="32" t="s">
        <v>18</v>
      </c>
      <c r="B134" s="33"/>
      <c r="C134" s="33"/>
      <c r="D134" s="33"/>
      <c r="R134" s="3"/>
      <c r="S134" s="4"/>
      <c r="T134" s="4"/>
      <c r="U134" s="4"/>
      <c r="V134" s="4"/>
      <c r="W134" s="4"/>
      <c r="X134" s="4"/>
      <c r="Y134" s="4"/>
      <c r="Z134" s="4"/>
      <c r="AA134" s="4"/>
      <c r="AB134" s="4"/>
      <c r="AC134" s="4"/>
      <c r="AD134" s="4"/>
      <c r="AE134" s="4"/>
      <c r="AF134" s="4"/>
    </row>
    <row r="135" spans="1:32" ht="3" customHeight="1" x14ac:dyDescent="0.25">
      <c r="A135" s="38" t="s">
        <v>25</v>
      </c>
      <c r="B135" s="39"/>
      <c r="C135" s="40"/>
      <c r="D135" s="39"/>
      <c r="E135" s="39"/>
      <c r="F135" s="39"/>
      <c r="G135" s="39"/>
      <c r="H135" s="39"/>
      <c r="I135" s="39"/>
      <c r="J135" s="39"/>
      <c r="K135" s="39"/>
      <c r="L135" s="39"/>
      <c r="M135" s="39"/>
      <c r="N135" s="39"/>
      <c r="O135" s="39"/>
      <c r="R135" s="41"/>
      <c r="S135" s="4"/>
      <c r="T135" s="4"/>
      <c r="U135" s="4"/>
      <c r="V135" s="4"/>
      <c r="W135" s="4"/>
      <c r="X135" s="4"/>
      <c r="Y135" s="4"/>
      <c r="Z135" s="4"/>
      <c r="AA135" s="4"/>
      <c r="AB135" s="4"/>
      <c r="AC135" s="4"/>
      <c r="AD135" s="4"/>
      <c r="AE135" s="4"/>
      <c r="AF135" s="4"/>
    </row>
    <row r="136" spans="1:32" x14ac:dyDescent="0.2">
      <c r="A136" s="42" t="s">
        <v>26</v>
      </c>
      <c r="B136" s="43"/>
      <c r="C136" s="4"/>
      <c r="D136" s="4"/>
      <c r="E136" s="4"/>
      <c r="F136" s="4"/>
      <c r="G136" s="4"/>
      <c r="H136" s="4"/>
      <c r="I136" s="4"/>
      <c r="J136" s="4"/>
      <c r="K136" s="4"/>
      <c r="L136" s="4"/>
      <c r="M136" s="4"/>
      <c r="N136" s="4"/>
      <c r="O136" s="4"/>
      <c r="P136" s="44"/>
      <c r="Q136" s="44"/>
      <c r="R136" s="4"/>
      <c r="S136" s="4"/>
      <c r="T136" s="4"/>
      <c r="U136" s="4"/>
      <c r="V136" s="4"/>
      <c r="W136" s="4"/>
      <c r="X136" s="4"/>
      <c r="Y136" s="4"/>
      <c r="Z136" s="4"/>
      <c r="AA136" s="4"/>
      <c r="AB136" s="4"/>
      <c r="AC136" s="4"/>
      <c r="AD136" s="4"/>
      <c r="AE136" s="4"/>
      <c r="AF136" s="4"/>
    </row>
    <row r="137" spans="1:32" x14ac:dyDescent="0.2">
      <c r="A137" s="42" t="s">
        <v>27</v>
      </c>
      <c r="B137" s="43"/>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row>
    <row r="138" spans="1:32" x14ac:dyDescent="0.2">
      <c r="A138" s="45" t="s">
        <v>21</v>
      </c>
      <c r="B138" s="46"/>
      <c r="C138" s="46"/>
      <c r="D138" s="46"/>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row>
    <row r="139" spans="1:32" x14ac:dyDescent="0.2">
      <c r="A139" s="45" t="s">
        <v>15</v>
      </c>
      <c r="B139" s="43"/>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row>
    <row r="140" spans="1:32" x14ac:dyDescent="0.2">
      <c r="A140" s="45" t="s">
        <v>24</v>
      </c>
      <c r="B140" s="46"/>
      <c r="C140" s="46"/>
      <c r="D140" s="46"/>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row>
    <row r="141" spans="1:32" x14ac:dyDescent="0.2">
      <c r="A141" s="45" t="s">
        <v>27</v>
      </c>
      <c r="B141" s="46"/>
      <c r="C141" s="46"/>
      <c r="D141" s="46"/>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row>
    <row r="142" spans="1:32" x14ac:dyDescent="0.2">
      <c r="A142" s="4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row>
    <row r="143" spans="1:32" ht="15" x14ac:dyDescent="0.25">
      <c r="A143" s="47"/>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row>
    <row r="144" spans="1:32" x14ac:dyDescent="0.2">
      <c r="A144" s="4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row>
    <row r="145" spans="1:32" x14ac:dyDescent="0.2">
      <c r="A145" s="4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row>
    <row r="146" spans="1:32" x14ac:dyDescent="0.2">
      <c r="A146" s="45"/>
      <c r="B146" s="46"/>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row>
    <row r="147" spans="1:32" x14ac:dyDescent="0.2">
      <c r="A147" s="45"/>
      <c r="B147" s="46"/>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row>
    <row r="148" spans="1:32"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row>
    <row r="149" spans="1:32"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row>
    <row r="150" spans="1:32"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row>
    <row r="151" spans="1:32"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row>
    <row r="152" spans="1:32"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row>
    <row r="153" spans="1:32"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row>
    <row r="154" spans="1:32"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row>
    <row r="155" spans="1:32"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row>
    <row r="156" spans="1:32"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row>
    <row r="157" spans="1:32"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row>
    <row r="158" spans="1:32"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row>
    <row r="159" spans="1:32"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row>
    <row r="160" spans="1:32"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row>
    <row r="161" spans="1:32"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row>
    <row r="162" spans="1:32"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row>
  </sheetData>
  <sheetProtection algorithmName="SHA-512" hashValue="b7bRaeay+vtNvA/LRX8YaXz80BafnFDjs0vAPwXGhtcSPTUoUSM/9fzg+9sMkURoQBg83/ZVhZ260FdYunKu9w==" saltValue="I9RHicGFCgVxJeqf33vJmw==" spinCount="100000" sheet="1" objects="1" scenarios="1"/>
  <dataConsolidate/>
  <mergeCells count="10">
    <mergeCell ref="A26:Q26"/>
    <mergeCell ref="A27:Q58"/>
    <mergeCell ref="A60:Q60"/>
    <mergeCell ref="B133:Q133"/>
    <mergeCell ref="F1:Q1"/>
    <mergeCell ref="A3:Q3"/>
    <mergeCell ref="A4:Q4"/>
    <mergeCell ref="A6:Q18"/>
    <mergeCell ref="A23:Q23"/>
    <mergeCell ref="A24:Q24"/>
  </mergeCells>
  <printOptions horizontalCentered="1"/>
  <pageMargins left="0.39370078740157483" right="0.39370078740157483" top="0.39370078740157483" bottom="0.59055118110236227" header="0.51181102362204722" footer="0.39370078740157483"/>
  <pageSetup paperSize="5" scale="75" fitToHeight="2" orientation="portrait" r:id="rId1"/>
  <headerFooter alignWithMargins="0">
    <oddFooter>&amp;L&amp;10(26-08)&amp;C&amp;10Page &amp;P&amp;R&amp;A</oddFooter>
  </headerFooter>
  <rowBreaks count="1" manualBreakCount="1">
    <brk id="58" max="1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E70D5-D05D-4145-B5FD-1251903F5FC2}">
  <sheetPr codeName="Sheet1"/>
  <dimension ref="A1:DM146"/>
  <sheetViews>
    <sheetView tabSelected="1" topLeftCell="A9" workbookViewId="0">
      <selection activeCell="N45" sqref="N45"/>
    </sheetView>
  </sheetViews>
  <sheetFormatPr baseColWidth="10" defaultColWidth="12" defaultRowHeight="14.25" x14ac:dyDescent="0.2"/>
  <cols>
    <col min="1" max="1" width="3" style="5" customWidth="1"/>
    <col min="2" max="2" width="2.42578125" style="5" customWidth="1"/>
    <col min="3" max="3" width="17.42578125" style="5" customWidth="1"/>
    <col min="4" max="4" width="10.5703125" style="5" customWidth="1"/>
    <col min="5" max="5" width="1.5703125" style="5" customWidth="1"/>
    <col min="6" max="6" width="13" style="5" customWidth="1"/>
    <col min="7" max="7" width="5.42578125" style="5" customWidth="1"/>
    <col min="8" max="8" width="9.85546875" style="5" customWidth="1"/>
    <col min="9" max="9" width="6.42578125" style="5" customWidth="1"/>
    <col min="10" max="11" width="6.140625" style="5" customWidth="1"/>
    <col min="12" max="12" width="8.42578125" style="5" customWidth="1"/>
    <col min="13" max="13" width="2.42578125" style="5" customWidth="1"/>
    <col min="14" max="14" width="13.42578125" style="5" customWidth="1"/>
    <col min="15" max="15" width="1.5703125" style="5" customWidth="1"/>
    <col min="16" max="16" width="10.42578125" style="5" customWidth="1"/>
    <col min="17" max="17" width="9.5703125" style="5" customWidth="1"/>
    <col min="18" max="18" width="2.5703125" style="5" customWidth="1"/>
    <col min="19" max="19" width="10.42578125" style="151" hidden="1" customWidth="1"/>
    <col min="20" max="20" width="2.140625" style="5" customWidth="1"/>
    <col min="21" max="34" width="2.5703125" style="5" customWidth="1"/>
    <col min="35" max="35" width="2.5703125" style="5" hidden="1" customWidth="1"/>
    <col min="36" max="37" width="2.5703125" style="5" customWidth="1"/>
    <col min="38" max="38" width="7.5703125" style="5" hidden="1" customWidth="1"/>
    <col min="39" max="39" width="12" style="5" hidden="1" customWidth="1"/>
    <col min="40" max="40" width="0" style="5" hidden="1" customWidth="1"/>
    <col min="41" max="16384" width="12" style="5"/>
  </cols>
  <sheetData>
    <row r="1" spans="1:117" ht="16.5" x14ac:dyDescent="0.2">
      <c r="A1" s="573"/>
      <c r="B1" s="573"/>
      <c r="C1" s="573"/>
      <c r="D1" s="2"/>
      <c r="E1" s="2"/>
      <c r="F1" s="48"/>
      <c r="G1" s="48"/>
      <c r="H1" s="48"/>
      <c r="I1" s="48"/>
      <c r="J1" s="48"/>
      <c r="K1" s="48"/>
      <c r="L1" s="48"/>
      <c r="M1" s="48"/>
      <c r="N1" s="48"/>
      <c r="O1" s="48"/>
      <c r="Q1" s="49" t="s">
        <v>0</v>
      </c>
      <c r="S1" s="50"/>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row>
    <row r="2" spans="1:117" ht="15.75" x14ac:dyDescent="0.25">
      <c r="A2" s="6"/>
      <c r="B2" s="6"/>
      <c r="C2" s="6"/>
      <c r="D2" s="6"/>
      <c r="E2" s="6"/>
      <c r="Q2" s="9" t="s">
        <v>362</v>
      </c>
      <c r="S2" s="50"/>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row>
    <row r="3" spans="1:117" ht="18" x14ac:dyDescent="0.25">
      <c r="A3" s="574" t="s">
        <v>1</v>
      </c>
      <c r="B3" s="574"/>
      <c r="C3" s="574"/>
      <c r="D3" s="574"/>
      <c r="E3" s="574"/>
      <c r="F3" s="574"/>
      <c r="G3" s="574"/>
      <c r="H3" s="574"/>
      <c r="I3" s="574"/>
      <c r="J3" s="574"/>
      <c r="K3" s="574"/>
      <c r="L3" s="574"/>
      <c r="M3" s="574"/>
      <c r="N3" s="574"/>
      <c r="O3" s="574"/>
      <c r="P3" s="574"/>
      <c r="Q3" s="574"/>
      <c r="S3" s="50"/>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row>
    <row r="4" spans="1:117" ht="18.75" thickBot="1" x14ac:dyDescent="0.25">
      <c r="A4" s="575" t="s">
        <v>28</v>
      </c>
      <c r="B4" s="575"/>
      <c r="C4" s="575"/>
      <c r="D4" s="575"/>
      <c r="E4" s="575"/>
      <c r="F4" s="575"/>
      <c r="G4" s="575"/>
      <c r="H4" s="575"/>
      <c r="I4" s="575"/>
      <c r="J4" s="575"/>
      <c r="K4" s="575"/>
      <c r="L4" s="575"/>
      <c r="M4" s="575"/>
      <c r="N4" s="575"/>
      <c r="O4" s="575"/>
      <c r="P4" s="575"/>
      <c r="Q4" s="576"/>
      <c r="S4" s="50"/>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row>
    <row r="5" spans="1:117" s="34" customFormat="1" x14ac:dyDescent="0.2">
      <c r="A5" s="51"/>
      <c r="B5" s="577"/>
      <c r="C5" s="577"/>
      <c r="D5" s="577"/>
      <c r="E5" s="577"/>
      <c r="F5" s="577"/>
      <c r="G5" s="577"/>
      <c r="H5" s="577"/>
      <c r="I5" s="578"/>
      <c r="J5" s="578"/>
      <c r="K5" s="578"/>
      <c r="L5" s="52"/>
      <c r="M5" s="579"/>
      <c r="N5" s="579"/>
      <c r="O5" s="579"/>
      <c r="P5" s="53"/>
      <c r="Q5" s="54"/>
      <c r="S5" s="55"/>
      <c r="AP5" s="5"/>
      <c r="AQ5" s="5"/>
      <c r="AR5" s="5"/>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row>
    <row r="6" spans="1:117" ht="14.45" customHeight="1" x14ac:dyDescent="0.2">
      <c r="A6" s="56" t="s">
        <v>29</v>
      </c>
      <c r="B6" s="57" t="s">
        <v>30</v>
      </c>
      <c r="C6" s="57"/>
      <c r="D6" s="57"/>
      <c r="E6" s="57"/>
      <c r="F6" s="57"/>
      <c r="G6" s="57"/>
      <c r="H6" s="57"/>
      <c r="I6" s="57"/>
      <c r="J6" s="580"/>
      <c r="K6" s="580"/>
      <c r="L6" s="580"/>
      <c r="M6" s="58"/>
      <c r="N6" s="58"/>
      <c r="O6" s="59"/>
      <c r="P6" s="60"/>
      <c r="Q6" s="51"/>
      <c r="S6" s="61">
        <v>0</v>
      </c>
      <c r="AH6" s="201"/>
      <c r="AI6" s="201"/>
      <c r="AJ6" s="201"/>
      <c r="AK6" s="201"/>
      <c r="AL6" s="201"/>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row>
    <row r="7" spans="1:117" x14ac:dyDescent="0.2">
      <c r="A7" s="56"/>
      <c r="B7" s="57"/>
      <c r="C7" s="57"/>
      <c r="D7" s="57"/>
      <c r="E7" s="57"/>
      <c r="F7" s="57"/>
      <c r="G7" s="57"/>
      <c r="H7" s="57"/>
      <c r="I7" s="57"/>
      <c r="J7" s="171"/>
      <c r="K7" s="171"/>
      <c r="L7" s="171"/>
      <c r="M7" s="58"/>
      <c r="N7" s="58"/>
      <c r="O7" s="59"/>
      <c r="P7" s="60"/>
      <c r="Q7" s="51"/>
      <c r="S7" s="61"/>
      <c r="AH7" s="201"/>
      <c r="AI7" s="201"/>
      <c r="AJ7" s="201"/>
      <c r="AK7" s="201"/>
      <c r="AL7" s="201"/>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row>
    <row r="8" spans="1:117" x14ac:dyDescent="0.2">
      <c r="A8" s="62" t="s">
        <v>31</v>
      </c>
      <c r="B8" s="505" t="s">
        <v>32</v>
      </c>
      <c r="C8" s="505"/>
      <c r="D8" s="505"/>
      <c r="E8" s="505"/>
      <c r="F8" s="505"/>
      <c r="G8" s="505"/>
      <c r="H8" s="505"/>
      <c r="I8" s="505"/>
      <c r="J8" s="505"/>
      <c r="K8" s="505"/>
      <c r="L8" s="505"/>
      <c r="M8" s="505"/>
      <c r="N8" s="505"/>
      <c r="O8" s="505"/>
      <c r="P8" s="505"/>
      <c r="Q8" s="505"/>
      <c r="S8" s="50"/>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row>
    <row r="9" spans="1:117" x14ac:dyDescent="0.2">
      <c r="A9" s="62"/>
      <c r="B9" s="63"/>
      <c r="C9" s="37"/>
      <c r="D9" s="37"/>
      <c r="E9" s="37"/>
      <c r="F9" s="37"/>
      <c r="G9" s="37"/>
      <c r="H9" s="37"/>
      <c r="I9" s="37"/>
      <c r="J9" s="37"/>
      <c r="K9" s="37"/>
      <c r="L9" s="37"/>
      <c r="M9" s="37"/>
      <c r="N9" s="37"/>
      <c r="O9" s="37"/>
      <c r="P9" s="37"/>
      <c r="Q9" s="37"/>
      <c r="S9" s="50"/>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row>
    <row r="10" spans="1:117" x14ac:dyDescent="0.2">
      <c r="A10" s="64"/>
      <c r="B10" s="37" t="s">
        <v>33</v>
      </c>
      <c r="C10" s="65"/>
      <c r="D10" s="65"/>
      <c r="E10" s="65"/>
      <c r="F10" s="65"/>
      <c r="G10" s="65"/>
      <c r="H10" s="66"/>
      <c r="I10" s="569"/>
      <c r="J10" s="569"/>
      <c r="K10" s="569"/>
      <c r="L10" s="569"/>
      <c r="M10" s="569"/>
      <c r="N10" s="569"/>
      <c r="O10" s="569"/>
      <c r="P10" s="569"/>
      <c r="Q10" s="67"/>
      <c r="S10" s="50"/>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row>
    <row r="11" spans="1:117" x14ac:dyDescent="0.2">
      <c r="A11" s="64"/>
      <c r="B11" s="37" t="s">
        <v>34</v>
      </c>
      <c r="C11" s="65"/>
      <c r="D11" s="65"/>
      <c r="E11" s="65"/>
      <c r="F11" s="65"/>
      <c r="G11" s="65"/>
      <c r="H11" s="68"/>
      <c r="I11" s="570"/>
      <c r="J11" s="570"/>
      <c r="K11" s="570"/>
      <c r="L11" s="570"/>
      <c r="M11" s="570"/>
      <c r="N11" s="570"/>
      <c r="O11" s="570"/>
      <c r="P11" s="570"/>
      <c r="Q11" s="69"/>
      <c r="S11" s="50"/>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row>
    <row r="12" spans="1:117" x14ac:dyDescent="0.2">
      <c r="A12" s="64"/>
      <c r="B12" s="37"/>
      <c r="C12" s="65"/>
      <c r="D12" s="37"/>
      <c r="E12" s="37"/>
      <c r="F12" s="179"/>
      <c r="G12" s="179"/>
      <c r="H12" s="179"/>
      <c r="I12" s="179"/>
      <c r="J12" s="179"/>
      <c r="K12" s="179"/>
      <c r="L12" s="179"/>
      <c r="M12" s="179"/>
      <c r="N12" s="179"/>
      <c r="O12" s="179"/>
      <c r="P12" s="179"/>
      <c r="Q12" s="70"/>
      <c r="S12" s="50"/>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row>
    <row r="13" spans="1:117" x14ac:dyDescent="0.2">
      <c r="A13" s="64"/>
      <c r="B13" s="37" t="s">
        <v>35</v>
      </c>
      <c r="C13" s="65"/>
      <c r="D13" s="37"/>
      <c r="E13" s="70"/>
      <c r="F13" s="569"/>
      <c r="G13" s="569"/>
      <c r="H13" s="569"/>
      <c r="I13" s="569"/>
      <c r="J13" s="569"/>
      <c r="K13" s="569"/>
      <c r="L13" s="569"/>
      <c r="M13" s="569"/>
      <c r="N13" s="569"/>
      <c r="O13" s="569"/>
      <c r="P13" s="569"/>
      <c r="Q13" s="70"/>
      <c r="S13" s="50"/>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row>
    <row r="14" spans="1:117" x14ac:dyDescent="0.2">
      <c r="A14" s="64"/>
      <c r="B14" s="37"/>
      <c r="C14" s="65"/>
      <c r="D14" s="37"/>
      <c r="E14" s="70"/>
      <c r="F14" s="570"/>
      <c r="G14" s="570"/>
      <c r="H14" s="570"/>
      <c r="I14" s="570"/>
      <c r="J14" s="570"/>
      <c r="K14" s="570"/>
      <c r="L14" s="570"/>
      <c r="M14" s="570"/>
      <c r="N14" s="570"/>
      <c r="O14" s="570"/>
      <c r="P14" s="570"/>
      <c r="Q14" s="70"/>
      <c r="S14" s="50"/>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row>
    <row r="15" spans="1:117" x14ac:dyDescent="0.2">
      <c r="A15" s="64"/>
      <c r="B15" s="37"/>
      <c r="C15" s="65"/>
      <c r="D15" s="37"/>
      <c r="E15" s="70"/>
      <c r="F15" s="570"/>
      <c r="G15" s="570"/>
      <c r="H15" s="570"/>
      <c r="I15" s="570"/>
      <c r="J15" s="570"/>
      <c r="K15" s="570"/>
      <c r="L15" s="570"/>
      <c r="M15" s="570"/>
      <c r="N15" s="570"/>
      <c r="O15" s="570"/>
      <c r="P15" s="570"/>
      <c r="Q15" s="70"/>
      <c r="S15" s="50"/>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row>
    <row r="16" spans="1:117" x14ac:dyDescent="0.2">
      <c r="A16" s="64"/>
      <c r="B16" s="37"/>
      <c r="C16" s="65"/>
      <c r="D16" s="37"/>
      <c r="E16" s="37"/>
      <c r="F16" s="37"/>
      <c r="G16" s="37"/>
      <c r="H16" s="37"/>
      <c r="I16" s="37"/>
      <c r="J16" s="37"/>
      <c r="K16" s="6"/>
      <c r="L16" s="6"/>
      <c r="M16" s="6"/>
      <c r="N16" s="6"/>
      <c r="O16" s="6"/>
      <c r="P16" s="6"/>
      <c r="Q16" s="70"/>
      <c r="S16" s="50"/>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row>
    <row r="17" spans="1:35" x14ac:dyDescent="0.2">
      <c r="A17" s="64"/>
      <c r="B17" s="37" t="s">
        <v>36</v>
      </c>
      <c r="C17" s="65"/>
      <c r="D17" s="65"/>
      <c r="E17" s="65"/>
      <c r="F17" s="569"/>
      <c r="G17" s="569"/>
      <c r="H17" s="569"/>
      <c r="I17" s="569"/>
      <c r="J17" s="569"/>
      <c r="K17" s="569"/>
      <c r="L17" s="569"/>
      <c r="M17" s="569"/>
      <c r="N17" s="569"/>
      <c r="O17" s="569"/>
      <c r="P17" s="569"/>
      <c r="Q17" s="70"/>
      <c r="S17" s="50"/>
    </row>
    <row r="18" spans="1:35" x14ac:dyDescent="0.2">
      <c r="A18" s="64"/>
      <c r="B18" s="71" t="s">
        <v>37</v>
      </c>
      <c r="C18" s="65"/>
      <c r="D18" s="68"/>
      <c r="E18" s="68"/>
      <c r="F18" s="569"/>
      <c r="G18" s="569"/>
      <c r="H18" s="569"/>
      <c r="I18" s="569"/>
      <c r="J18" s="569"/>
      <c r="K18" s="569"/>
      <c r="L18" s="569"/>
      <c r="M18" s="569"/>
      <c r="N18" s="569"/>
      <c r="O18" s="569"/>
      <c r="P18" s="569"/>
      <c r="Q18" s="70"/>
      <c r="S18" s="50"/>
    </row>
    <row r="19" spans="1:35" x14ac:dyDescent="0.2">
      <c r="A19" s="64"/>
      <c r="B19" s="71" t="s">
        <v>38</v>
      </c>
      <c r="C19" s="65"/>
      <c r="D19" s="68"/>
      <c r="E19" s="68"/>
      <c r="F19" s="569"/>
      <c r="G19" s="569"/>
      <c r="H19" s="569"/>
      <c r="I19" s="569"/>
      <c r="J19" s="569"/>
      <c r="K19" s="569"/>
      <c r="L19" s="569"/>
      <c r="M19" s="569"/>
      <c r="N19" s="569"/>
      <c r="O19" s="569"/>
      <c r="P19" s="569"/>
      <c r="Q19" s="70"/>
      <c r="S19" s="50"/>
    </row>
    <row r="20" spans="1:35" x14ac:dyDescent="0.2">
      <c r="A20" s="64"/>
      <c r="B20" s="571"/>
      <c r="C20" s="571"/>
      <c r="D20" s="571"/>
      <c r="E20" s="571"/>
      <c r="F20" s="571"/>
      <c r="G20" s="60"/>
      <c r="H20" s="60"/>
      <c r="I20" s="60"/>
      <c r="J20" s="60"/>
      <c r="K20" s="60"/>
      <c r="L20" s="60"/>
      <c r="M20" s="60"/>
      <c r="N20" s="60"/>
      <c r="O20" s="60"/>
      <c r="P20" s="60"/>
      <c r="Q20" s="60"/>
      <c r="S20" s="50"/>
    </row>
    <row r="21" spans="1:35" x14ac:dyDescent="0.2">
      <c r="A21" s="64"/>
      <c r="B21" s="572" t="s">
        <v>39</v>
      </c>
      <c r="C21" s="572"/>
      <c r="D21" s="572"/>
      <c r="E21" s="572"/>
      <c r="F21" s="572"/>
      <c r="G21" s="572"/>
      <c r="H21" s="572"/>
      <c r="I21" s="572"/>
      <c r="J21" s="569"/>
      <c r="K21" s="569"/>
      <c r="L21" s="569"/>
      <c r="M21" s="569"/>
      <c r="N21" s="569"/>
      <c r="O21" s="569"/>
      <c r="P21" s="569"/>
      <c r="Q21" s="6"/>
      <c r="S21" s="50"/>
    </row>
    <row r="22" spans="1:35" x14ac:dyDescent="0.2">
      <c r="A22" s="64"/>
      <c r="B22" s="571"/>
      <c r="C22" s="571"/>
      <c r="D22" s="571"/>
      <c r="E22" s="571"/>
      <c r="F22" s="571"/>
      <c r="G22" s="60"/>
      <c r="H22" s="60"/>
      <c r="I22" s="60"/>
      <c r="J22" s="60"/>
      <c r="K22" s="60"/>
      <c r="L22" s="60"/>
      <c r="M22" s="60"/>
      <c r="N22" s="60"/>
      <c r="O22" s="60"/>
      <c r="P22" s="60"/>
      <c r="Q22" s="60"/>
      <c r="S22" s="50"/>
    </row>
    <row r="23" spans="1:35" x14ac:dyDescent="0.2">
      <c r="A23" s="64"/>
      <c r="B23" s="37" t="s">
        <v>40</v>
      </c>
      <c r="C23" s="37"/>
      <c r="D23" s="569"/>
      <c r="E23" s="569"/>
      <c r="F23" s="569"/>
      <c r="G23" s="569"/>
      <c r="H23" s="569"/>
      <c r="I23" s="74"/>
      <c r="J23" s="6"/>
      <c r="K23" s="75" t="s">
        <v>41</v>
      </c>
      <c r="L23" s="569"/>
      <c r="M23" s="569"/>
      <c r="N23" s="569"/>
      <c r="O23" s="569"/>
      <c r="P23" s="569"/>
      <c r="Q23" s="70"/>
      <c r="S23" s="50"/>
    </row>
    <row r="24" spans="1:35" x14ac:dyDescent="0.2">
      <c r="A24" s="64"/>
      <c r="B24" s="37"/>
      <c r="C24" s="37"/>
      <c r="D24" s="37"/>
      <c r="E24" s="37"/>
      <c r="F24" s="6"/>
      <c r="G24" s="37"/>
      <c r="H24" s="74"/>
      <c r="I24" s="74"/>
      <c r="J24" s="6"/>
      <c r="K24" s="75" t="s">
        <v>171</v>
      </c>
      <c r="L24" s="570"/>
      <c r="M24" s="570"/>
      <c r="N24" s="570"/>
      <c r="O24" s="570"/>
      <c r="P24" s="570"/>
      <c r="Q24" s="37"/>
      <c r="S24" s="50"/>
    </row>
    <row r="25" spans="1:35" x14ac:dyDescent="0.2">
      <c r="A25" s="64"/>
      <c r="B25" s="37"/>
      <c r="C25" s="37"/>
      <c r="D25" s="37"/>
      <c r="E25" s="37"/>
      <c r="F25" s="6"/>
      <c r="G25" s="37"/>
      <c r="H25" s="76"/>
      <c r="I25" s="76"/>
      <c r="J25" s="6"/>
      <c r="K25" s="75" t="s">
        <v>42</v>
      </c>
      <c r="L25" s="570"/>
      <c r="M25" s="570"/>
      <c r="N25" s="570"/>
      <c r="O25" s="570"/>
      <c r="P25" s="570"/>
      <c r="Q25" s="37"/>
      <c r="S25" s="50"/>
    </row>
    <row r="26" spans="1:35" x14ac:dyDescent="0.2">
      <c r="A26" s="64"/>
      <c r="B26" s="571"/>
      <c r="C26" s="571"/>
      <c r="D26" s="571"/>
      <c r="E26" s="571"/>
      <c r="F26" s="571"/>
      <c r="G26" s="60"/>
      <c r="H26" s="60"/>
      <c r="I26" s="60"/>
      <c r="J26" s="60"/>
      <c r="K26" s="60"/>
      <c r="L26" s="60"/>
      <c r="M26" s="60"/>
      <c r="N26" s="60"/>
      <c r="O26" s="60"/>
      <c r="P26" s="60"/>
      <c r="Q26" s="60"/>
      <c r="S26" s="50"/>
    </row>
    <row r="27" spans="1:35" x14ac:dyDescent="0.2">
      <c r="A27" s="64"/>
      <c r="B27" s="37" t="s">
        <v>43</v>
      </c>
      <c r="C27" s="37"/>
      <c r="D27" s="37"/>
      <c r="E27" s="37"/>
      <c r="F27" s="37"/>
      <c r="G27" s="569"/>
      <c r="H27" s="569"/>
      <c r="I27" s="569"/>
      <c r="J27" s="569"/>
      <c r="K27" s="569"/>
      <c r="L27" s="569"/>
      <c r="M27" s="569"/>
      <c r="N27" s="569"/>
      <c r="O27" s="569"/>
      <c r="P27" s="569"/>
      <c r="Q27" s="70"/>
      <c r="R27" s="77"/>
      <c r="S27" s="78"/>
      <c r="T27" s="77"/>
      <c r="U27" s="77"/>
      <c r="V27" s="77"/>
      <c r="W27" s="77"/>
      <c r="X27" s="77"/>
      <c r="Y27" s="77"/>
      <c r="Z27" s="77"/>
      <c r="AA27" s="77"/>
      <c r="AB27" s="77"/>
      <c r="AC27" s="77"/>
      <c r="AD27" s="77"/>
      <c r="AI27" s="5" t="s">
        <v>44</v>
      </c>
    </row>
    <row r="28" spans="1:35" x14ac:dyDescent="0.2">
      <c r="A28" s="64"/>
      <c r="B28" s="71" t="s">
        <v>45</v>
      </c>
      <c r="C28" s="37"/>
      <c r="D28" s="37"/>
      <c r="E28" s="37"/>
      <c r="F28" s="37"/>
      <c r="G28" s="570"/>
      <c r="H28" s="570"/>
      <c r="I28" s="570"/>
      <c r="J28" s="570"/>
      <c r="K28" s="570"/>
      <c r="L28" s="570"/>
      <c r="M28" s="570"/>
      <c r="N28" s="570"/>
      <c r="O28" s="570"/>
      <c r="P28" s="570"/>
      <c r="Q28" s="70"/>
      <c r="R28" s="77"/>
      <c r="S28" s="78"/>
      <c r="T28" s="77"/>
      <c r="U28" s="77"/>
      <c r="V28" s="77"/>
      <c r="W28" s="77"/>
      <c r="X28" s="77"/>
      <c r="Y28" s="77"/>
      <c r="Z28" s="77"/>
      <c r="AA28" s="77"/>
      <c r="AB28" s="77"/>
      <c r="AC28" s="77"/>
      <c r="AD28" s="77"/>
      <c r="AI28" s="5" t="s">
        <v>46</v>
      </c>
    </row>
    <row r="29" spans="1:35" x14ac:dyDescent="0.2">
      <c r="A29" s="64"/>
      <c r="B29" s="37"/>
      <c r="C29" s="37"/>
      <c r="D29" s="37"/>
      <c r="E29" s="37"/>
      <c r="F29" s="37"/>
      <c r="G29" s="570"/>
      <c r="H29" s="570"/>
      <c r="I29" s="570"/>
      <c r="J29" s="570"/>
      <c r="K29" s="570"/>
      <c r="L29" s="570"/>
      <c r="M29" s="570"/>
      <c r="N29" s="570"/>
      <c r="O29" s="570"/>
      <c r="P29" s="570"/>
      <c r="Q29" s="70"/>
      <c r="R29" s="77"/>
      <c r="S29" s="78"/>
      <c r="T29" s="77"/>
      <c r="U29" s="77"/>
      <c r="V29" s="77"/>
      <c r="W29" s="77"/>
      <c r="X29" s="77"/>
      <c r="Y29" s="77"/>
      <c r="Z29" s="77"/>
      <c r="AA29" s="77"/>
      <c r="AB29" s="77"/>
      <c r="AC29" s="77"/>
      <c r="AD29" s="77"/>
    </row>
    <row r="30" spans="1:35" x14ac:dyDescent="0.2">
      <c r="A30" s="64"/>
      <c r="B30" s="37"/>
      <c r="C30" s="37"/>
      <c r="D30" s="37"/>
      <c r="E30" s="37"/>
      <c r="F30" s="37"/>
      <c r="G30" s="37"/>
      <c r="H30" s="79"/>
      <c r="I30" s="79"/>
      <c r="J30" s="79"/>
      <c r="K30" s="79"/>
      <c r="L30" s="79"/>
      <c r="M30" s="79"/>
      <c r="N30" s="79"/>
      <c r="O30" s="70"/>
      <c r="P30" s="70"/>
      <c r="Q30" s="70"/>
      <c r="R30" s="77"/>
      <c r="S30" s="78"/>
      <c r="T30" s="77"/>
      <c r="U30" s="77"/>
      <c r="V30" s="77"/>
      <c r="W30" s="77"/>
      <c r="X30" s="77"/>
      <c r="Y30" s="77"/>
      <c r="Z30" s="77"/>
      <c r="AA30" s="77"/>
      <c r="AB30" s="77"/>
      <c r="AC30" s="77"/>
      <c r="AD30" s="77"/>
      <c r="AE30" s="77"/>
      <c r="AF30" s="77"/>
      <c r="AG30" s="77"/>
      <c r="AH30" s="77"/>
      <c r="AI30" s="77"/>
    </row>
    <row r="31" spans="1:35" ht="15" x14ac:dyDescent="0.25">
      <c r="A31" s="64"/>
      <c r="B31" s="37" t="s">
        <v>47</v>
      </c>
      <c r="C31" s="37"/>
      <c r="D31" s="37"/>
      <c r="E31" s="37"/>
      <c r="F31" s="37"/>
      <c r="G31" s="566"/>
      <c r="H31" s="566"/>
      <c r="I31" s="566"/>
      <c r="J31" s="80"/>
      <c r="L31" s="37"/>
      <c r="M31" s="75" t="s">
        <v>48</v>
      </c>
      <c r="N31" s="566"/>
      <c r="O31" s="566"/>
      <c r="P31" s="566"/>
      <c r="Q31" s="80"/>
      <c r="R31" s="81"/>
      <c r="S31" s="82"/>
      <c r="T31" s="81"/>
      <c r="AI31" s="34"/>
    </row>
    <row r="32" spans="1:35" x14ac:dyDescent="0.2">
      <c r="A32" s="64"/>
      <c r="B32" s="37"/>
      <c r="C32" s="37"/>
      <c r="D32" s="37"/>
      <c r="E32" s="37"/>
      <c r="F32" s="37"/>
      <c r="G32" s="37"/>
      <c r="H32" s="37"/>
      <c r="I32" s="37"/>
      <c r="J32" s="37"/>
      <c r="K32" s="37"/>
      <c r="L32" s="37"/>
      <c r="M32" s="37"/>
      <c r="N32" s="37"/>
      <c r="O32" s="37"/>
      <c r="P32" s="37"/>
      <c r="Q32" s="37"/>
      <c r="R32" s="34"/>
      <c r="S32" s="55"/>
      <c r="T32" s="34"/>
      <c r="U32" s="34"/>
      <c r="V32" s="34"/>
      <c r="W32" s="34"/>
      <c r="X32" s="34"/>
      <c r="Y32" s="34"/>
      <c r="Z32" s="34"/>
      <c r="AA32" s="34"/>
      <c r="AB32" s="34"/>
      <c r="AC32" s="34"/>
      <c r="AD32" s="34"/>
      <c r="AE32" s="34"/>
      <c r="AF32" s="34"/>
      <c r="AG32" s="34"/>
      <c r="AH32" s="34"/>
      <c r="AI32" s="34"/>
    </row>
    <row r="33" spans="1:39" x14ac:dyDescent="0.2">
      <c r="A33" s="62" t="s">
        <v>49</v>
      </c>
      <c r="B33" s="83" t="s">
        <v>50</v>
      </c>
      <c r="C33" s="83"/>
      <c r="D33" s="83"/>
      <c r="E33" s="83"/>
      <c r="F33" s="83"/>
      <c r="G33" s="83"/>
      <c r="H33" s="83"/>
      <c r="I33" s="83"/>
      <c r="J33" s="83"/>
      <c r="K33" s="83"/>
      <c r="L33" s="83"/>
      <c r="M33" s="83"/>
      <c r="N33" s="83"/>
      <c r="O33" s="83"/>
      <c r="P33" s="83"/>
      <c r="Q33" s="83"/>
      <c r="R33" s="34"/>
      <c r="S33" s="55"/>
      <c r="T33" s="34"/>
      <c r="U33" s="34"/>
      <c r="V33" s="34"/>
      <c r="W33" s="34"/>
      <c r="X33" s="34"/>
      <c r="Y33" s="34"/>
      <c r="Z33" s="34"/>
      <c r="AA33" s="34"/>
      <c r="AB33" s="34"/>
      <c r="AC33" s="34"/>
      <c r="AD33" s="34"/>
      <c r="AE33" s="34"/>
      <c r="AF33" s="34"/>
      <c r="AG33" s="34"/>
      <c r="AH33" s="34"/>
      <c r="AI33" s="34"/>
      <c r="AJ33" s="34"/>
      <c r="AK33" s="34"/>
      <c r="AL33" s="34"/>
    </row>
    <row r="34" spans="1:39" x14ac:dyDescent="0.2">
      <c r="A34" s="62"/>
      <c r="B34" s="63"/>
      <c r="C34" s="37"/>
      <c r="D34" s="37"/>
      <c r="E34" s="37"/>
      <c r="F34" s="37"/>
      <c r="G34" s="37"/>
      <c r="H34" s="37"/>
      <c r="I34" s="37"/>
      <c r="J34" s="37"/>
      <c r="K34" s="37"/>
      <c r="L34" s="37"/>
      <c r="M34" s="37"/>
      <c r="N34" s="37"/>
      <c r="O34" s="37"/>
      <c r="P34" s="37"/>
      <c r="Q34" s="37"/>
      <c r="R34" s="34"/>
      <c r="S34" s="55"/>
      <c r="T34" s="34"/>
      <c r="U34" s="34"/>
      <c r="V34" s="34"/>
      <c r="W34" s="34"/>
      <c r="X34" s="34"/>
      <c r="Y34" s="34"/>
      <c r="Z34" s="34"/>
      <c r="AA34" s="34"/>
      <c r="AB34" s="34"/>
      <c r="AC34" s="34"/>
      <c r="AD34" s="34"/>
      <c r="AE34" s="34"/>
      <c r="AF34" s="34"/>
      <c r="AG34" s="34"/>
      <c r="AH34" s="34"/>
      <c r="AI34" s="34"/>
      <c r="AJ34" s="34"/>
      <c r="AK34" s="34"/>
      <c r="AL34" s="34"/>
    </row>
    <row r="35" spans="1:39" x14ac:dyDescent="0.2">
      <c r="A35" s="64"/>
      <c r="B35" s="37" t="s">
        <v>51</v>
      </c>
      <c r="C35" s="37"/>
      <c r="D35" s="37"/>
      <c r="E35" s="37"/>
      <c r="F35" s="37"/>
      <c r="G35" s="37"/>
      <c r="H35" s="37"/>
      <c r="I35" s="37"/>
      <c r="J35" s="37"/>
      <c r="K35" s="37"/>
      <c r="L35" s="37"/>
      <c r="M35" s="37"/>
      <c r="N35" s="37"/>
      <c r="O35" s="37"/>
      <c r="P35" s="37"/>
      <c r="Q35" s="37"/>
      <c r="R35" s="34"/>
      <c r="S35" s="55"/>
      <c r="T35" s="34"/>
      <c r="U35" s="34"/>
      <c r="V35" s="34"/>
      <c r="W35" s="34"/>
      <c r="X35" s="34"/>
      <c r="Y35" s="34"/>
      <c r="Z35" s="34"/>
      <c r="AA35" s="34"/>
      <c r="AB35" s="34"/>
      <c r="AC35" s="34"/>
      <c r="AD35" s="34"/>
      <c r="AE35" s="34"/>
      <c r="AF35" s="34"/>
      <c r="AG35" s="34"/>
      <c r="AH35" s="34"/>
      <c r="AI35" s="34"/>
      <c r="AJ35" s="34"/>
      <c r="AK35" s="34"/>
      <c r="AL35" s="34"/>
    </row>
    <row r="36" spans="1:39" x14ac:dyDescent="0.2">
      <c r="A36" s="64"/>
      <c r="B36" s="84" t="s">
        <v>52</v>
      </c>
      <c r="C36" s="84"/>
      <c r="D36" s="84"/>
      <c r="E36" s="84"/>
      <c r="F36" s="84"/>
      <c r="G36" s="566"/>
      <c r="H36" s="566"/>
      <c r="I36" s="566"/>
      <c r="J36" s="566"/>
      <c r="K36" s="566"/>
      <c r="L36" s="566"/>
      <c r="M36" s="566"/>
      <c r="N36" s="566"/>
      <c r="O36" s="566"/>
      <c r="P36" s="566"/>
      <c r="Q36" s="85"/>
      <c r="R36" s="230"/>
      <c r="S36" s="50"/>
    </row>
    <row r="37" spans="1:39" x14ac:dyDescent="0.2">
      <c r="A37" s="64"/>
      <c r="B37" s="37"/>
      <c r="C37" s="37"/>
      <c r="D37" s="37"/>
      <c r="E37" s="37"/>
      <c r="F37" s="37"/>
      <c r="G37" s="86" t="s">
        <v>53</v>
      </c>
      <c r="H37" s="37"/>
      <c r="I37" s="37"/>
      <c r="J37" s="37"/>
      <c r="K37" s="37"/>
      <c r="L37" s="37"/>
      <c r="M37" s="37"/>
      <c r="N37" s="37"/>
      <c r="O37" s="37"/>
      <c r="P37" s="37"/>
      <c r="Q37" s="37"/>
      <c r="R37" s="34"/>
      <c r="S37" s="55"/>
      <c r="T37" s="34"/>
      <c r="U37" s="34"/>
      <c r="V37" s="34"/>
      <c r="W37" s="34"/>
      <c r="X37" s="34"/>
      <c r="Y37" s="34"/>
      <c r="Z37" s="34"/>
      <c r="AA37" s="34"/>
      <c r="AB37" s="34"/>
      <c r="AC37" s="34"/>
      <c r="AD37" s="34"/>
      <c r="AE37" s="34"/>
      <c r="AF37" s="34"/>
      <c r="AG37" s="34"/>
      <c r="AH37" s="34"/>
      <c r="AI37" s="34"/>
      <c r="AJ37" s="34"/>
      <c r="AK37" s="34"/>
      <c r="AL37" s="34"/>
    </row>
    <row r="38" spans="1:39" x14ac:dyDescent="0.2">
      <c r="A38" s="64"/>
      <c r="B38" s="37" t="s">
        <v>54</v>
      </c>
      <c r="C38" s="37"/>
      <c r="D38" s="37"/>
      <c r="E38" s="37"/>
      <c r="F38" s="37"/>
      <c r="G38" s="37"/>
      <c r="H38" s="37"/>
      <c r="I38" s="37"/>
      <c r="J38" s="37"/>
      <c r="K38" s="37"/>
      <c r="L38" s="37"/>
      <c r="M38" s="37"/>
      <c r="N38" s="37"/>
      <c r="O38" s="87"/>
      <c r="P38" s="87"/>
      <c r="Q38" s="87"/>
      <c r="R38" s="88"/>
      <c r="S38" s="78"/>
      <c r="T38" s="88"/>
      <c r="U38" s="88"/>
      <c r="V38" s="88"/>
      <c r="W38" s="88"/>
      <c r="X38" s="88"/>
      <c r="Y38" s="88"/>
      <c r="Z38" s="88"/>
      <c r="AA38" s="34"/>
      <c r="AB38" s="34"/>
      <c r="AC38" s="34"/>
      <c r="AD38" s="34"/>
      <c r="AE38" s="34"/>
      <c r="AF38" s="34"/>
      <c r="AG38" s="34"/>
      <c r="AH38" s="34"/>
      <c r="AI38" s="34"/>
      <c r="AJ38" s="34"/>
      <c r="AK38" s="34"/>
      <c r="AL38" s="34"/>
    </row>
    <row r="39" spans="1:39" x14ac:dyDescent="0.2">
      <c r="A39" s="64"/>
      <c r="B39" s="562" t="s">
        <v>55</v>
      </c>
      <c r="C39" s="562"/>
      <c r="D39" s="562"/>
      <c r="E39" s="562"/>
      <c r="F39" s="562"/>
      <c r="G39" s="566"/>
      <c r="H39" s="566"/>
      <c r="I39" s="566"/>
      <c r="J39" s="566"/>
      <c r="K39" s="566"/>
      <c r="L39" s="566"/>
      <c r="M39" s="566"/>
      <c r="N39" s="566"/>
      <c r="O39" s="566"/>
      <c r="P39" s="566"/>
      <c r="Q39" s="87"/>
      <c r="R39" s="88"/>
      <c r="S39" s="50"/>
      <c r="AL39" s="34"/>
    </row>
    <row r="40" spans="1:39" x14ac:dyDescent="0.2">
      <c r="A40" s="64"/>
      <c r="B40" s="37"/>
      <c r="C40" s="37"/>
      <c r="D40" s="37"/>
      <c r="E40" s="37"/>
      <c r="F40" s="37"/>
      <c r="G40" s="86" t="s">
        <v>56</v>
      </c>
      <c r="H40" s="37"/>
      <c r="I40" s="37"/>
      <c r="J40" s="37"/>
      <c r="K40" s="37"/>
      <c r="L40" s="37"/>
      <c r="M40" s="37"/>
      <c r="N40" s="37"/>
      <c r="O40" s="37"/>
      <c r="P40" s="37"/>
      <c r="Q40" s="37"/>
      <c r="R40" s="34"/>
      <c r="S40" s="55"/>
      <c r="T40" s="34"/>
      <c r="U40" s="34"/>
      <c r="V40" s="34"/>
      <c r="W40" s="34"/>
      <c r="X40" s="34"/>
      <c r="Y40" s="34"/>
      <c r="Z40" s="34"/>
      <c r="AA40" s="34"/>
      <c r="AB40" s="34"/>
      <c r="AC40" s="34"/>
      <c r="AD40" s="34"/>
      <c r="AE40" s="34"/>
      <c r="AF40" s="34"/>
      <c r="AG40" s="34"/>
      <c r="AH40" s="34"/>
      <c r="AI40" s="34"/>
      <c r="AJ40" s="34"/>
      <c r="AK40" s="34"/>
      <c r="AL40" s="34"/>
    </row>
    <row r="41" spans="1:39" x14ac:dyDescent="0.2">
      <c r="A41" s="64"/>
      <c r="B41" s="37"/>
      <c r="C41" s="37"/>
      <c r="D41" s="37"/>
      <c r="E41" s="37"/>
      <c r="F41" s="37"/>
      <c r="G41" s="86"/>
      <c r="H41" s="37"/>
      <c r="I41" s="37"/>
      <c r="J41" s="37"/>
      <c r="K41" s="37"/>
      <c r="L41" s="37"/>
      <c r="M41" s="37"/>
      <c r="N41" s="37"/>
      <c r="O41" s="37"/>
      <c r="P41" s="37"/>
      <c r="Q41" s="37"/>
      <c r="R41" s="34"/>
      <c r="S41" s="55"/>
      <c r="T41" s="34"/>
      <c r="U41" s="34"/>
      <c r="V41" s="34"/>
      <c r="W41" s="34"/>
      <c r="X41" s="34"/>
      <c r="Y41" s="34"/>
      <c r="Z41" s="34"/>
      <c r="AA41" s="34"/>
      <c r="AB41" s="34"/>
      <c r="AC41" s="34"/>
      <c r="AD41" s="34"/>
      <c r="AE41" s="34"/>
      <c r="AF41" s="34"/>
      <c r="AG41" s="34"/>
      <c r="AH41" s="34"/>
      <c r="AI41" s="34"/>
      <c r="AJ41" s="34"/>
      <c r="AK41" s="34"/>
      <c r="AL41" s="34"/>
    </row>
    <row r="42" spans="1:39" x14ac:dyDescent="0.2">
      <c r="A42" s="64"/>
      <c r="B42" s="37" t="s">
        <v>57</v>
      </c>
      <c r="C42" s="37"/>
      <c r="D42" s="89"/>
      <c r="E42" s="89"/>
      <c r="F42" s="89"/>
      <c r="G42" s="567"/>
      <c r="H42" s="567"/>
      <c r="I42" s="567"/>
      <c r="K42" s="37"/>
      <c r="L42" s="37"/>
      <c r="M42" s="75" t="s">
        <v>58</v>
      </c>
      <c r="N42" s="567"/>
      <c r="O42" s="567"/>
      <c r="P42" s="567"/>
      <c r="Q42" s="90"/>
      <c r="R42" s="91"/>
      <c r="S42" s="92"/>
      <c r="T42" s="91"/>
      <c r="U42" s="91"/>
      <c r="AG42" s="34"/>
      <c r="AH42" s="34"/>
      <c r="AI42" s="34"/>
      <c r="AJ42" s="34"/>
      <c r="AK42" s="34"/>
      <c r="AL42" s="34"/>
    </row>
    <row r="43" spans="1:39" x14ac:dyDescent="0.2">
      <c r="A43" s="64"/>
      <c r="B43" s="37"/>
      <c r="C43" s="60"/>
      <c r="D43" s="60"/>
      <c r="E43" s="60"/>
      <c r="F43" s="60"/>
      <c r="G43" s="568" t="s">
        <v>59</v>
      </c>
      <c r="H43" s="568"/>
      <c r="I43" s="568"/>
      <c r="J43" s="60"/>
      <c r="K43" s="60"/>
      <c r="L43" s="60"/>
      <c r="M43" s="60"/>
      <c r="N43" s="568" t="s">
        <v>59</v>
      </c>
      <c r="O43" s="568"/>
      <c r="P43" s="568"/>
      <c r="Q43" s="60"/>
      <c r="R43" s="59"/>
      <c r="S43" s="55"/>
      <c r="T43" s="34"/>
      <c r="U43" s="34"/>
      <c r="V43" s="34"/>
      <c r="W43" s="34"/>
      <c r="X43" s="34"/>
      <c r="Y43" s="34"/>
      <c r="Z43" s="34"/>
      <c r="AA43" s="34"/>
      <c r="AB43" s="34"/>
      <c r="AC43" s="34"/>
      <c r="AD43" s="34"/>
      <c r="AE43" s="34"/>
      <c r="AF43" s="34"/>
      <c r="AG43" s="34"/>
      <c r="AH43" s="34"/>
      <c r="AI43" s="34"/>
      <c r="AJ43" s="34"/>
      <c r="AK43" s="34"/>
      <c r="AL43" s="34"/>
    </row>
    <row r="44" spans="1:39" x14ac:dyDescent="0.2">
      <c r="A44" s="561"/>
      <c r="B44" s="561"/>
      <c r="C44" s="561"/>
      <c r="D44" s="561"/>
      <c r="E44" s="561"/>
      <c r="F44" s="561"/>
      <c r="G44" s="561"/>
      <c r="H44" s="561"/>
      <c r="I44" s="561"/>
      <c r="J44" s="561"/>
      <c r="K44" s="561"/>
      <c r="L44" s="561"/>
      <c r="M44" s="561"/>
      <c r="N44" s="561"/>
      <c r="O44" s="561"/>
      <c r="P44" s="561"/>
      <c r="Q44" s="561"/>
      <c r="R44" s="93"/>
      <c r="S44" s="94"/>
      <c r="T44" s="93"/>
      <c r="U44" s="93"/>
      <c r="V44" s="93"/>
      <c r="W44" s="93"/>
      <c r="X44" s="93"/>
      <c r="Y44" s="93"/>
      <c r="Z44" s="93"/>
      <c r="AA44" s="93"/>
      <c r="AB44" s="93"/>
      <c r="AC44" s="93"/>
      <c r="AD44" s="93"/>
      <c r="AE44" s="93"/>
      <c r="AF44" s="93"/>
      <c r="AG44" s="93"/>
      <c r="AH44" s="93"/>
      <c r="AI44" s="93"/>
      <c r="AJ44" s="93"/>
      <c r="AK44" s="93"/>
      <c r="AL44" s="93"/>
      <c r="AM44" s="5" t="s">
        <v>44</v>
      </c>
    </row>
    <row r="45" spans="1:39" ht="24.6" customHeight="1" x14ac:dyDescent="0.2">
      <c r="A45" s="64"/>
      <c r="B45" s="562" t="s">
        <v>200</v>
      </c>
      <c r="C45" s="562"/>
      <c r="D45" s="562"/>
      <c r="E45" s="562"/>
      <c r="F45" s="562"/>
      <c r="G45" s="562"/>
      <c r="H45" s="562"/>
      <c r="I45" s="562"/>
      <c r="J45" s="562"/>
      <c r="K45" s="562"/>
      <c r="L45" s="58"/>
      <c r="M45" s="58"/>
      <c r="N45" s="238" t="s">
        <v>201</v>
      </c>
      <c r="O45" s="98"/>
      <c r="P45" s="98"/>
      <c r="Q45" s="60"/>
      <c r="R45" s="59"/>
      <c r="S45" s="96">
        <v>0</v>
      </c>
      <c r="T45" s="202"/>
      <c r="U45" s="34"/>
      <c r="V45" s="34"/>
      <c r="W45" s="34"/>
      <c r="X45" s="34"/>
      <c r="Y45" s="34"/>
      <c r="Z45" s="34"/>
      <c r="AA45" s="34"/>
      <c r="AB45" s="34"/>
      <c r="AM45" s="5" t="s">
        <v>46</v>
      </c>
    </row>
    <row r="46" spans="1:39" x14ac:dyDescent="0.2">
      <c r="A46" s="64"/>
      <c r="B46" s="97" t="s">
        <v>60</v>
      </c>
      <c r="C46" s="84"/>
      <c r="D46" s="84"/>
      <c r="E46" s="84"/>
      <c r="F46" s="84"/>
      <c r="G46" s="84"/>
      <c r="H46" s="84"/>
      <c r="I46" s="84"/>
      <c r="J46" s="84"/>
      <c r="K46" s="84"/>
      <c r="L46" s="98"/>
      <c r="M46" s="98"/>
      <c r="N46" s="98"/>
      <c r="P46" s="37"/>
      <c r="R46" s="34"/>
      <c r="S46" s="96"/>
      <c r="T46" s="203"/>
      <c r="U46" s="34"/>
      <c r="V46" s="204"/>
      <c r="W46" s="34"/>
      <c r="X46" s="34"/>
      <c r="Y46" s="34"/>
      <c r="Z46" s="34"/>
      <c r="AA46" s="34"/>
      <c r="AB46" s="34"/>
    </row>
    <row r="47" spans="1:39" x14ac:dyDescent="0.2">
      <c r="A47" s="64"/>
      <c r="B47" s="97"/>
      <c r="C47" s="84"/>
      <c r="D47" s="84"/>
      <c r="E47" s="84"/>
      <c r="F47" s="84"/>
      <c r="G47" s="84"/>
      <c r="H47" s="84"/>
      <c r="I47" s="84"/>
      <c r="J47" s="84"/>
      <c r="K47" s="84"/>
      <c r="L47" s="98"/>
      <c r="M47" s="98"/>
      <c r="N47" s="460"/>
      <c r="O47" s="98"/>
      <c r="P47" s="98"/>
      <c r="Q47" s="37"/>
      <c r="R47" s="34"/>
      <c r="S47" s="96"/>
      <c r="T47" s="203"/>
      <c r="U47" s="34"/>
      <c r="V47" s="204"/>
      <c r="W47" s="34"/>
      <c r="X47" s="34"/>
      <c r="Y47" s="34"/>
      <c r="Z47" s="34"/>
      <c r="AA47" s="34"/>
      <c r="AB47" s="34"/>
    </row>
    <row r="48" spans="1:39" ht="25.5" customHeight="1" x14ac:dyDescent="0.2">
      <c r="A48" s="64"/>
      <c r="B48" s="562" t="s">
        <v>61</v>
      </c>
      <c r="C48" s="562"/>
      <c r="D48" s="562"/>
      <c r="E48" s="562"/>
      <c r="F48" s="562"/>
      <c r="G48" s="562"/>
      <c r="H48" s="562"/>
      <c r="I48" s="562"/>
      <c r="J48" s="562"/>
      <c r="K48" s="562"/>
      <c r="L48" s="98"/>
      <c r="M48" s="58"/>
      <c r="N48" s="180"/>
      <c r="O48" s="98"/>
      <c r="P48" s="98"/>
      <c r="Q48" s="37"/>
      <c r="R48" s="34"/>
      <c r="S48" s="96">
        <v>0</v>
      </c>
      <c r="T48" s="203"/>
      <c r="U48" s="34"/>
      <c r="V48" s="204"/>
      <c r="W48" s="34"/>
      <c r="X48" s="34"/>
      <c r="Y48" s="34"/>
      <c r="Z48" s="34"/>
      <c r="AA48" s="34"/>
      <c r="AB48" s="34"/>
    </row>
    <row r="49" spans="1:20" x14ac:dyDescent="0.2">
      <c r="A49" s="64"/>
      <c r="B49" s="100" t="s">
        <v>62</v>
      </c>
      <c r="C49" s="100"/>
      <c r="D49" s="100"/>
      <c r="E49" s="100"/>
      <c r="F49" s="100"/>
      <c r="G49" s="100"/>
      <c r="H49" s="100"/>
      <c r="I49" s="100"/>
      <c r="J49" s="100"/>
      <c r="K49" s="100"/>
      <c r="L49" s="101"/>
      <c r="M49" s="101"/>
      <c r="N49" s="101"/>
      <c r="O49" s="101"/>
      <c r="P49" s="100"/>
      <c r="R49" s="102"/>
      <c r="S49" s="103"/>
      <c r="T49" s="205"/>
    </row>
    <row r="50" spans="1:20" x14ac:dyDescent="0.2">
      <c r="A50" s="64"/>
      <c r="B50" s="84"/>
      <c r="C50" s="84"/>
      <c r="D50" s="84"/>
      <c r="E50" s="84"/>
      <c r="F50" s="84"/>
      <c r="G50" s="84"/>
      <c r="H50" s="84"/>
      <c r="I50" s="84"/>
      <c r="J50" s="84"/>
      <c r="K50" s="84"/>
      <c r="L50" s="98"/>
      <c r="M50" s="98"/>
      <c r="N50" s="98"/>
      <c r="O50" s="98"/>
      <c r="Q50" s="37"/>
      <c r="R50" s="34"/>
      <c r="S50" s="96"/>
      <c r="T50" s="202"/>
    </row>
    <row r="51" spans="1:20" x14ac:dyDescent="0.2">
      <c r="A51" s="64"/>
      <c r="B51" s="99" t="s">
        <v>63</v>
      </c>
      <c r="C51" s="99"/>
      <c r="D51" s="99"/>
      <c r="E51" s="99"/>
      <c r="F51" s="99"/>
      <c r="G51" s="99"/>
      <c r="H51" s="99"/>
      <c r="I51" s="99"/>
      <c r="J51" s="99"/>
      <c r="K51" s="99"/>
      <c r="L51" s="104"/>
      <c r="M51" s="104"/>
      <c r="N51" s="180"/>
      <c r="O51" s="98"/>
      <c r="P51" s="98"/>
      <c r="Q51" s="99"/>
      <c r="R51" s="105"/>
      <c r="S51" s="96">
        <v>0</v>
      </c>
      <c r="T51" s="206"/>
    </row>
    <row r="52" spans="1:20" x14ac:dyDescent="0.2">
      <c r="A52" s="64"/>
      <c r="B52" s="99" t="s">
        <v>64</v>
      </c>
      <c r="C52" s="99"/>
      <c r="D52" s="99"/>
      <c r="E52" s="99"/>
      <c r="F52" s="99"/>
      <c r="G52" s="99"/>
      <c r="H52" s="99"/>
      <c r="I52" s="99"/>
      <c r="J52" s="99"/>
      <c r="K52" s="99"/>
      <c r="L52" s="104"/>
      <c r="M52" s="58"/>
      <c r="N52" s="104"/>
      <c r="O52" s="58"/>
      <c r="P52" s="99"/>
      <c r="R52" s="105"/>
      <c r="S52" s="106"/>
      <c r="T52" s="206"/>
    </row>
    <row r="53" spans="1:20" x14ac:dyDescent="0.2">
      <c r="A53" s="64"/>
      <c r="B53" s="99"/>
      <c r="C53" s="99"/>
      <c r="D53" s="99"/>
      <c r="E53" s="99"/>
      <c r="F53" s="99"/>
      <c r="G53" s="99"/>
      <c r="H53" s="99"/>
      <c r="I53" s="99"/>
      <c r="J53" s="99"/>
      <c r="K53" s="99"/>
      <c r="L53" s="104"/>
      <c r="M53" s="58"/>
      <c r="N53" s="104"/>
      <c r="O53" s="58"/>
      <c r="Q53" s="99"/>
      <c r="R53" s="105"/>
      <c r="S53" s="106"/>
      <c r="T53" s="206"/>
    </row>
    <row r="54" spans="1:20" x14ac:dyDescent="0.2">
      <c r="A54" s="64"/>
      <c r="B54" s="99" t="s">
        <v>328</v>
      </c>
      <c r="C54" s="99"/>
      <c r="D54" s="99"/>
      <c r="E54" s="99"/>
      <c r="F54" s="99"/>
      <c r="G54" s="99"/>
      <c r="H54" s="99"/>
      <c r="I54" s="99"/>
      <c r="J54" s="99"/>
      <c r="K54" s="99"/>
      <c r="L54" s="104"/>
      <c r="M54" s="58"/>
      <c r="N54" s="181"/>
      <c r="O54" s="58"/>
      <c r="P54" s="104"/>
      <c r="Q54" s="99"/>
      <c r="R54" s="105"/>
      <c r="S54" s="106"/>
      <c r="T54" s="206"/>
    </row>
    <row r="55" spans="1:20" x14ac:dyDescent="0.2">
      <c r="A55" s="64"/>
      <c r="B55" s="99" t="s">
        <v>329</v>
      </c>
      <c r="C55" s="99"/>
      <c r="D55" s="99"/>
      <c r="E55" s="99"/>
      <c r="F55" s="99"/>
      <c r="G55" s="99"/>
      <c r="H55" s="99"/>
      <c r="I55" s="99"/>
      <c r="J55" s="99"/>
      <c r="K55" s="99"/>
      <c r="L55" s="104"/>
      <c r="M55" s="58"/>
      <c r="N55" s="104"/>
      <c r="O55" s="58"/>
      <c r="P55" s="99"/>
      <c r="R55" s="105"/>
      <c r="S55" s="106"/>
      <c r="T55" s="206"/>
    </row>
    <row r="56" spans="1:20" x14ac:dyDescent="0.2">
      <c r="A56" s="64"/>
      <c r="B56" s="100" t="s">
        <v>185</v>
      </c>
      <c r="C56" s="99"/>
      <c r="D56" s="99"/>
      <c r="E56" s="99"/>
      <c r="F56" s="99"/>
      <c r="G56" s="99"/>
      <c r="H56" s="99"/>
      <c r="I56" s="99"/>
      <c r="J56" s="99"/>
      <c r="K56" s="99"/>
      <c r="L56" s="107"/>
      <c r="M56" s="107"/>
      <c r="N56" s="107"/>
      <c r="O56" s="107"/>
      <c r="Q56" s="95"/>
      <c r="R56" s="32"/>
      <c r="S56" s="108"/>
      <c r="T56" s="203"/>
    </row>
    <row r="57" spans="1:20" x14ac:dyDescent="0.2">
      <c r="A57" s="64"/>
      <c r="B57" s="100"/>
      <c r="C57" s="99"/>
      <c r="D57" s="99"/>
      <c r="E57" s="99"/>
      <c r="F57" s="99"/>
      <c r="G57" s="99"/>
      <c r="H57" s="99"/>
      <c r="I57" s="99"/>
      <c r="J57" s="99"/>
      <c r="K57" s="99"/>
      <c r="L57" s="107"/>
      <c r="M57" s="107"/>
      <c r="N57" s="460"/>
      <c r="O57" s="107"/>
      <c r="P57" s="107"/>
      <c r="Q57" s="95"/>
      <c r="R57" s="32"/>
      <c r="S57" s="108"/>
      <c r="T57" s="203"/>
    </row>
    <row r="58" spans="1:20" x14ac:dyDescent="0.2">
      <c r="A58" s="64"/>
      <c r="B58" s="99" t="s">
        <v>65</v>
      </c>
      <c r="C58" s="99"/>
      <c r="D58" s="99"/>
      <c r="E58" s="99"/>
      <c r="F58" s="99"/>
      <c r="G58" s="99"/>
      <c r="H58" s="99"/>
      <c r="I58" s="99"/>
      <c r="J58" s="99"/>
      <c r="K58" s="99"/>
      <c r="L58" s="104"/>
      <c r="M58" s="104"/>
      <c r="N58" s="180"/>
      <c r="O58" s="107"/>
      <c r="P58" s="107"/>
      <c r="Q58" s="99"/>
      <c r="R58" s="105"/>
      <c r="S58" s="96">
        <v>0</v>
      </c>
      <c r="T58" s="207"/>
    </row>
    <row r="59" spans="1:20" x14ac:dyDescent="0.2">
      <c r="A59" s="64"/>
      <c r="B59" s="99" t="s">
        <v>66</v>
      </c>
      <c r="C59" s="99"/>
      <c r="D59" s="99"/>
      <c r="E59" s="99"/>
      <c r="F59" s="99"/>
      <c r="G59" s="99"/>
      <c r="H59" s="99"/>
      <c r="I59" s="99"/>
      <c r="J59" s="99"/>
      <c r="K59" s="99"/>
      <c r="L59" s="104"/>
      <c r="M59" s="58"/>
      <c r="N59" s="104"/>
      <c r="O59" s="58"/>
      <c r="Q59" s="99"/>
      <c r="R59" s="105"/>
      <c r="S59" s="106"/>
      <c r="T59" s="206"/>
    </row>
    <row r="60" spans="1:20" x14ac:dyDescent="0.2">
      <c r="A60" s="64"/>
      <c r="B60" s="99"/>
      <c r="C60" s="99"/>
      <c r="D60" s="99"/>
      <c r="E60" s="99"/>
      <c r="F60" s="99"/>
      <c r="G60" s="99"/>
      <c r="H60" s="99"/>
      <c r="I60" s="99"/>
      <c r="J60" s="99"/>
      <c r="K60" s="99"/>
      <c r="L60" s="107"/>
      <c r="M60" s="107"/>
      <c r="N60" s="461"/>
      <c r="O60" s="107"/>
      <c r="P60" s="107"/>
      <c r="Q60" s="95"/>
      <c r="R60" s="32"/>
      <c r="S60" s="108"/>
      <c r="T60" s="203"/>
    </row>
    <row r="61" spans="1:20" x14ac:dyDescent="0.2">
      <c r="A61" s="64"/>
      <c r="B61" s="99" t="s">
        <v>67</v>
      </c>
      <c r="C61" s="99"/>
      <c r="D61" s="99"/>
      <c r="E61" s="99"/>
      <c r="F61" s="99"/>
      <c r="G61" s="99"/>
      <c r="H61" s="99"/>
      <c r="I61" s="99"/>
      <c r="J61" s="99"/>
      <c r="K61" s="99"/>
      <c r="L61" s="104"/>
      <c r="M61" s="104"/>
      <c r="N61" s="180"/>
      <c r="O61" s="107"/>
      <c r="P61" s="107"/>
      <c r="Q61" s="99"/>
      <c r="R61" s="105"/>
      <c r="S61" s="96">
        <v>0</v>
      </c>
      <c r="T61" s="207"/>
    </row>
    <row r="62" spans="1:20" x14ac:dyDescent="0.2">
      <c r="A62" s="64"/>
      <c r="B62" s="99" t="s">
        <v>68</v>
      </c>
      <c r="C62" s="99"/>
      <c r="D62" s="99"/>
      <c r="E62" s="99"/>
      <c r="F62" s="99"/>
      <c r="G62" s="99"/>
      <c r="H62" s="99"/>
      <c r="I62" s="99"/>
      <c r="J62" s="99"/>
      <c r="K62" s="99"/>
      <c r="L62" s="99"/>
      <c r="M62" s="99"/>
      <c r="N62" s="104"/>
      <c r="O62" s="99"/>
      <c r="P62" s="99"/>
      <c r="Q62" s="99"/>
      <c r="R62" s="105"/>
      <c r="S62" s="109"/>
      <c r="T62" s="105"/>
    </row>
    <row r="63" spans="1:20" x14ac:dyDescent="0.2">
      <c r="A63" s="64"/>
      <c r="B63" s="100" t="s">
        <v>69</v>
      </c>
      <c r="C63" s="100"/>
      <c r="D63" s="100"/>
      <c r="E63" s="100"/>
      <c r="F63" s="100"/>
      <c r="G63" s="100"/>
      <c r="H63" s="100"/>
      <c r="I63" s="100"/>
      <c r="J63" s="100"/>
      <c r="K63" s="100"/>
      <c r="L63" s="100"/>
      <c r="M63" s="60"/>
      <c r="N63" s="58"/>
      <c r="O63" s="60"/>
      <c r="P63" s="100"/>
      <c r="Q63" s="100"/>
      <c r="R63" s="102"/>
      <c r="S63" s="110"/>
      <c r="T63" s="102"/>
    </row>
    <row r="64" spans="1:20" x14ac:dyDescent="0.2">
      <c r="A64" s="64"/>
      <c r="B64" s="37"/>
      <c r="C64" s="111"/>
      <c r="D64" s="95"/>
      <c r="E64" s="95"/>
      <c r="F64" s="95"/>
      <c r="G64" s="95"/>
      <c r="H64" s="95"/>
      <c r="I64" s="95"/>
      <c r="J64" s="95"/>
      <c r="K64" s="95"/>
      <c r="L64" s="95"/>
      <c r="M64" s="95"/>
      <c r="N64" s="95"/>
      <c r="O64" s="95"/>
      <c r="P64" s="95"/>
      <c r="Q64" s="95"/>
      <c r="R64" s="32"/>
      <c r="S64" s="112"/>
      <c r="T64" s="32"/>
    </row>
    <row r="65" spans="1:17" x14ac:dyDescent="0.2">
      <c r="A65" s="6"/>
      <c r="B65" s="6"/>
      <c r="C65" s="6"/>
      <c r="D65" s="6"/>
      <c r="E65" s="6"/>
      <c r="F65" s="6"/>
      <c r="G65" s="6"/>
      <c r="H65" s="6"/>
      <c r="I65" s="6"/>
      <c r="J65" s="6"/>
      <c r="K65" s="6"/>
      <c r="L65" s="6"/>
      <c r="M65" s="6"/>
      <c r="N65" s="6"/>
      <c r="O65" s="6"/>
      <c r="P65" s="6"/>
      <c r="Q65" s="6"/>
    </row>
    <row r="66" spans="1:17" x14ac:dyDescent="0.2">
      <c r="A66" s="62" t="s">
        <v>70</v>
      </c>
      <c r="B66" s="505" t="s">
        <v>71</v>
      </c>
      <c r="C66" s="505"/>
      <c r="D66" s="505"/>
      <c r="E66" s="505"/>
      <c r="F66" s="505"/>
      <c r="G66" s="505"/>
      <c r="H66" s="505"/>
      <c r="I66" s="505"/>
      <c r="J66" s="505"/>
      <c r="K66" s="505"/>
      <c r="L66" s="505"/>
      <c r="M66" s="505"/>
      <c r="N66" s="505"/>
      <c r="O66" s="505"/>
      <c r="P66" s="505"/>
      <c r="Q66" s="505"/>
    </row>
    <row r="67" spans="1:17" x14ac:dyDescent="0.2">
      <c r="A67" s="563"/>
      <c r="B67" s="563"/>
      <c r="C67" s="563"/>
      <c r="D67" s="563"/>
      <c r="E67" s="563"/>
      <c r="F67" s="563"/>
      <c r="G67" s="563"/>
      <c r="H67" s="563"/>
      <c r="I67" s="563"/>
      <c r="J67" s="563"/>
      <c r="K67" s="563"/>
      <c r="L67" s="563"/>
      <c r="M67" s="563"/>
      <c r="N67" s="563"/>
      <c r="O67" s="563"/>
      <c r="P67" s="563"/>
      <c r="Q67" s="563"/>
    </row>
    <row r="68" spans="1:17" x14ac:dyDescent="0.2">
      <c r="A68" s="113"/>
      <c r="B68" s="114" t="s">
        <v>72</v>
      </c>
      <c r="C68" s="114"/>
      <c r="D68" s="115"/>
      <c r="E68" s="115"/>
      <c r="F68" s="79"/>
      <c r="G68" s="564"/>
      <c r="H68" s="564"/>
      <c r="I68" s="564"/>
      <c r="J68" s="564"/>
      <c r="K68" s="564"/>
      <c r="L68" s="564"/>
      <c r="M68" s="564"/>
      <c r="N68" s="564"/>
      <c r="O68" s="564"/>
      <c r="P68" s="564"/>
      <c r="Q68" s="70"/>
    </row>
    <row r="69" spans="1:17" x14ac:dyDescent="0.2">
      <c r="A69" s="64"/>
      <c r="B69" s="37"/>
      <c r="C69" s="65"/>
      <c r="D69" s="37"/>
      <c r="E69" s="37"/>
      <c r="F69" s="37"/>
      <c r="G69" s="37"/>
      <c r="H69" s="37"/>
      <c r="I69" s="37"/>
      <c r="J69" s="37"/>
      <c r="K69" s="6"/>
      <c r="L69" s="6"/>
      <c r="M69" s="6"/>
      <c r="N69" s="6"/>
      <c r="O69" s="6"/>
      <c r="P69" s="6"/>
      <c r="Q69" s="70"/>
    </row>
    <row r="70" spans="1:17" x14ac:dyDescent="0.2">
      <c r="A70" s="113"/>
      <c r="B70" s="114" t="s">
        <v>73</v>
      </c>
      <c r="C70" s="114"/>
      <c r="D70" s="73"/>
      <c r="E70" s="560"/>
      <c r="F70" s="560"/>
      <c r="G70" s="560"/>
      <c r="H70" s="560"/>
      <c r="I70" s="560"/>
      <c r="J70" s="560"/>
      <c r="K70" s="560"/>
      <c r="L70" s="114" t="s">
        <v>74</v>
      </c>
      <c r="M70" s="73"/>
      <c r="N70" s="73"/>
      <c r="O70" s="565"/>
      <c r="P70" s="565"/>
      <c r="Q70" s="116"/>
    </row>
    <row r="71" spans="1:17" x14ac:dyDescent="0.2">
      <c r="A71" s="113"/>
      <c r="B71" s="117"/>
      <c r="C71" s="117"/>
      <c r="D71" s="73"/>
      <c r="E71" s="559"/>
      <c r="F71" s="559"/>
      <c r="G71" s="559"/>
      <c r="H71" s="559"/>
      <c r="I71" s="559"/>
      <c r="J71" s="559"/>
      <c r="K71" s="559"/>
      <c r="L71" s="118"/>
      <c r="M71" s="118"/>
      <c r="N71" s="118"/>
      <c r="O71" s="118"/>
      <c r="P71" s="118"/>
      <c r="Q71" s="118"/>
    </row>
    <row r="72" spans="1:17" x14ac:dyDescent="0.2">
      <c r="A72" s="113"/>
      <c r="B72" s="117"/>
      <c r="C72" s="117"/>
      <c r="D72" s="73"/>
      <c r="E72" s="559"/>
      <c r="F72" s="559"/>
      <c r="G72" s="559"/>
      <c r="H72" s="559"/>
      <c r="I72" s="559"/>
      <c r="J72" s="559"/>
      <c r="K72" s="559"/>
      <c r="L72" s="118"/>
      <c r="M72" s="118"/>
      <c r="N72" s="118"/>
      <c r="O72" s="118"/>
      <c r="P72" s="118"/>
      <c r="Q72" s="118"/>
    </row>
    <row r="73" spans="1:17" x14ac:dyDescent="0.2">
      <c r="A73" s="64"/>
      <c r="B73" s="37"/>
      <c r="C73" s="65"/>
      <c r="D73" s="37"/>
      <c r="E73" s="37"/>
      <c r="F73" s="37"/>
      <c r="G73" s="37"/>
      <c r="H73" s="37"/>
      <c r="I73" s="37"/>
      <c r="J73" s="37"/>
      <c r="K73" s="6"/>
      <c r="L73" s="6"/>
      <c r="M73" s="6"/>
      <c r="N73" s="6"/>
      <c r="O73" s="6"/>
      <c r="P73" s="6"/>
      <c r="Q73" s="70"/>
    </row>
    <row r="74" spans="1:17" x14ac:dyDescent="0.2">
      <c r="A74" s="113"/>
      <c r="B74" s="114" t="s">
        <v>75</v>
      </c>
      <c r="C74" s="114"/>
      <c r="D74" s="73"/>
      <c r="E74" s="73"/>
      <c r="F74" s="73"/>
      <c r="G74" s="73"/>
      <c r="H74" s="73"/>
      <c r="I74" s="119"/>
      <c r="J74" s="116"/>
      <c r="K74" s="560"/>
      <c r="L74" s="560"/>
      <c r="M74" s="560"/>
      <c r="N74" s="560"/>
      <c r="O74" s="560"/>
      <c r="P74" s="560"/>
      <c r="Q74" s="116"/>
    </row>
    <row r="75" spans="1:17" x14ac:dyDescent="0.2">
      <c r="A75" s="64"/>
      <c r="B75" s="37"/>
      <c r="C75" s="65"/>
      <c r="D75" s="37"/>
      <c r="E75" s="37"/>
      <c r="F75" s="37"/>
      <c r="G75" s="37"/>
      <c r="H75" s="37"/>
      <c r="I75" s="37"/>
      <c r="J75" s="37"/>
      <c r="K75" s="6"/>
      <c r="L75" s="6"/>
      <c r="M75" s="6"/>
      <c r="N75" s="6"/>
      <c r="O75" s="6"/>
      <c r="P75" s="6"/>
      <c r="Q75" s="70"/>
    </row>
    <row r="76" spans="1:17" x14ac:dyDescent="0.2">
      <c r="A76" s="113"/>
      <c r="B76" s="114" t="s">
        <v>41</v>
      </c>
      <c r="C76" s="114"/>
      <c r="D76" s="560"/>
      <c r="E76" s="560"/>
      <c r="F76" s="560"/>
      <c r="G76" s="560"/>
      <c r="H76" s="560"/>
      <c r="J76" s="120"/>
      <c r="K76" s="121" t="s">
        <v>186</v>
      </c>
      <c r="L76" s="560"/>
      <c r="M76" s="560"/>
      <c r="N76" s="560"/>
      <c r="O76" s="560"/>
      <c r="P76" s="560"/>
      <c r="Q76" s="116"/>
    </row>
    <row r="77" spans="1:17" x14ac:dyDescent="0.2">
      <c r="A77" s="64"/>
      <c r="B77" s="122"/>
      <c r="C77" s="123"/>
      <c r="D77" s="123"/>
      <c r="E77" s="123"/>
      <c r="F77" s="123"/>
      <c r="G77" s="123"/>
      <c r="H77" s="124"/>
      <c r="I77" s="125"/>
      <c r="J77" s="120"/>
      <c r="K77" s="121" t="s">
        <v>42</v>
      </c>
      <c r="L77" s="560"/>
      <c r="M77" s="560"/>
      <c r="N77" s="560"/>
      <c r="O77" s="560"/>
      <c r="P77" s="560"/>
      <c r="Q77" s="37"/>
    </row>
    <row r="78" spans="1:17" x14ac:dyDescent="0.2">
      <c r="A78" s="63" t="s">
        <v>76</v>
      </c>
      <c r="B78" s="505" t="s">
        <v>77</v>
      </c>
      <c r="C78" s="505"/>
      <c r="D78" s="505"/>
      <c r="E78" s="505"/>
      <c r="F78" s="505"/>
      <c r="G78" s="505"/>
      <c r="H78" s="505"/>
      <c r="I78" s="505"/>
      <c r="J78" s="505"/>
      <c r="K78" s="505"/>
      <c r="L78" s="505"/>
      <c r="M78" s="505"/>
      <c r="N78" s="505"/>
      <c r="O78" s="505"/>
      <c r="P78" s="505"/>
      <c r="Q78" s="505"/>
    </row>
    <row r="79" spans="1:17" x14ac:dyDescent="0.2">
      <c r="A79" s="37"/>
      <c r="B79" s="37"/>
      <c r="C79" s="37"/>
      <c r="D79" s="37"/>
      <c r="E79" s="37"/>
      <c r="F79" s="37"/>
      <c r="G79" s="37"/>
      <c r="H79" s="37"/>
      <c r="I79" s="37"/>
      <c r="J79" s="37"/>
      <c r="K79" s="37"/>
      <c r="L79" s="37"/>
      <c r="M79" s="37"/>
      <c r="N79" s="37"/>
      <c r="O79" s="37"/>
      <c r="P79" s="37"/>
      <c r="Q79" s="37"/>
    </row>
    <row r="80" spans="1:17" x14ac:dyDescent="0.2">
      <c r="A80" s="37"/>
      <c r="B80" s="37"/>
      <c r="C80" s="126" t="s">
        <v>78</v>
      </c>
      <c r="D80" s="37"/>
      <c r="E80" s="37"/>
      <c r="F80" s="37"/>
      <c r="G80" s="37"/>
      <c r="H80" s="37"/>
      <c r="I80" s="37"/>
      <c r="J80" s="37"/>
      <c r="K80" s="37"/>
      <c r="L80" s="37"/>
      <c r="M80" s="37"/>
      <c r="N80" s="37"/>
      <c r="O80" s="37"/>
      <c r="P80" s="37"/>
      <c r="Q80" s="37"/>
    </row>
    <row r="81" spans="1:20" x14ac:dyDescent="0.2">
      <c r="A81" s="37"/>
      <c r="B81" s="37"/>
      <c r="C81" s="37"/>
      <c r="D81" s="37"/>
      <c r="E81" s="37"/>
      <c r="F81" s="37"/>
      <c r="G81" s="37"/>
      <c r="H81" s="37"/>
      <c r="I81" s="37"/>
      <c r="J81" s="37"/>
      <c r="K81" s="37"/>
      <c r="L81" s="37"/>
      <c r="M81" s="37"/>
      <c r="N81" s="37"/>
      <c r="O81" s="37"/>
      <c r="P81" s="37"/>
      <c r="Q81" s="37"/>
      <c r="S81" s="50"/>
    </row>
    <row r="82" spans="1:20" x14ac:dyDescent="0.2">
      <c r="A82" s="37"/>
      <c r="B82" s="37"/>
      <c r="C82" s="37" t="s">
        <v>79</v>
      </c>
      <c r="D82" s="37"/>
      <c r="E82" s="37"/>
      <c r="F82" s="37"/>
      <c r="G82" s="37"/>
      <c r="H82" s="75"/>
      <c r="I82" s="37"/>
      <c r="J82" s="75"/>
      <c r="K82" s="37"/>
      <c r="L82" s="37"/>
      <c r="M82" s="37"/>
      <c r="N82" s="37"/>
      <c r="O82" s="37"/>
      <c r="P82" s="37"/>
      <c r="Q82" s="37"/>
      <c r="S82" s="50"/>
    </row>
    <row r="83" spans="1:20" x14ac:dyDescent="0.2">
      <c r="A83" s="37"/>
      <c r="B83" s="37"/>
      <c r="C83" s="37" t="s">
        <v>80</v>
      </c>
      <c r="D83" s="553"/>
      <c r="E83" s="553"/>
      <c r="F83" s="553"/>
      <c r="G83" s="553"/>
      <c r="H83" s="75"/>
      <c r="I83" s="127" t="s">
        <v>81</v>
      </c>
      <c r="J83" s="553"/>
      <c r="K83" s="553"/>
      <c r="L83" s="553"/>
      <c r="M83" s="553"/>
      <c r="N83" s="553"/>
      <c r="O83" s="553"/>
      <c r="P83" s="553"/>
      <c r="Q83" s="37"/>
      <c r="S83" s="96">
        <v>0</v>
      </c>
      <c r="T83" s="208"/>
    </row>
    <row r="84" spans="1:20" x14ac:dyDescent="0.2">
      <c r="A84" s="37"/>
      <c r="B84" s="37"/>
      <c r="C84" s="37"/>
      <c r="D84" s="128" t="s">
        <v>82</v>
      </c>
      <c r="E84" s="37"/>
      <c r="F84" s="37"/>
      <c r="G84" s="37"/>
      <c r="H84" s="37"/>
      <c r="I84" s="37"/>
      <c r="J84" s="37"/>
      <c r="K84" s="37"/>
      <c r="L84" s="37"/>
      <c r="M84" s="37"/>
      <c r="N84" s="37"/>
      <c r="O84" s="37"/>
      <c r="P84" s="37"/>
      <c r="Q84" s="37"/>
      <c r="S84" s="129"/>
      <c r="T84" s="209"/>
    </row>
    <row r="85" spans="1:20" x14ac:dyDescent="0.2">
      <c r="A85" s="37"/>
      <c r="B85" s="37"/>
      <c r="C85" s="37" t="s">
        <v>83</v>
      </c>
      <c r="D85" s="37"/>
      <c r="E85" s="37"/>
      <c r="F85" s="37"/>
      <c r="G85" s="37"/>
      <c r="H85" s="75"/>
      <c r="I85" s="37"/>
      <c r="J85" s="75"/>
      <c r="K85" s="37"/>
      <c r="L85" s="37"/>
      <c r="M85" s="37"/>
      <c r="N85" s="37"/>
      <c r="O85" s="37"/>
      <c r="P85" s="37"/>
      <c r="Q85" s="37"/>
      <c r="S85" s="129"/>
      <c r="T85" s="209"/>
    </row>
    <row r="86" spans="1:20" x14ac:dyDescent="0.2">
      <c r="A86" s="37"/>
      <c r="B86" s="37"/>
      <c r="C86" s="37" t="s">
        <v>80</v>
      </c>
      <c r="D86" s="553"/>
      <c r="E86" s="553"/>
      <c r="F86" s="553"/>
      <c r="G86" s="553"/>
      <c r="H86" s="75"/>
      <c r="I86" s="127" t="s">
        <v>81</v>
      </c>
      <c r="J86" s="553"/>
      <c r="K86" s="553"/>
      <c r="L86" s="553"/>
      <c r="M86" s="553"/>
      <c r="N86" s="553"/>
      <c r="O86" s="553"/>
      <c r="P86" s="553"/>
      <c r="Q86" s="37"/>
      <c r="S86" s="96">
        <v>1</v>
      </c>
      <c r="T86" s="208"/>
    </row>
    <row r="87" spans="1:20" x14ac:dyDescent="0.2">
      <c r="A87" s="37"/>
      <c r="B87" s="37"/>
      <c r="C87" s="37"/>
      <c r="D87" s="128" t="s">
        <v>82</v>
      </c>
      <c r="E87" s="37"/>
      <c r="F87" s="37"/>
      <c r="G87" s="37"/>
      <c r="H87" s="37"/>
      <c r="I87" s="37"/>
      <c r="J87" s="37"/>
      <c r="K87" s="37"/>
      <c r="L87" s="37"/>
      <c r="M87" s="37"/>
      <c r="N87" s="37"/>
      <c r="O87" s="37"/>
      <c r="P87" s="37"/>
      <c r="Q87" s="37"/>
      <c r="S87" s="50"/>
    </row>
    <row r="88" spans="1:20" x14ac:dyDescent="0.2">
      <c r="A88" s="37"/>
      <c r="B88" s="37"/>
      <c r="C88" s="126" t="s">
        <v>84</v>
      </c>
      <c r="D88" s="128"/>
      <c r="E88" s="37"/>
      <c r="F88" s="37"/>
      <c r="G88" s="37"/>
      <c r="H88" s="37"/>
      <c r="I88" s="37"/>
      <c r="J88" s="37"/>
      <c r="K88" s="37"/>
      <c r="L88" s="37"/>
      <c r="M88" s="37"/>
      <c r="N88" s="37"/>
      <c r="O88" s="37"/>
      <c r="P88" s="37"/>
      <c r="Q88" s="37"/>
      <c r="S88" s="50"/>
    </row>
    <row r="89" spans="1:20" x14ac:dyDescent="0.2">
      <c r="A89" s="37"/>
      <c r="B89" s="37"/>
      <c r="C89" s="37"/>
      <c r="D89" s="128"/>
      <c r="E89" s="37"/>
      <c r="F89" s="37"/>
      <c r="G89" s="37"/>
      <c r="H89" s="37"/>
      <c r="I89" s="37"/>
      <c r="J89" s="37"/>
      <c r="K89" s="37"/>
      <c r="L89" s="37"/>
      <c r="M89" s="37"/>
      <c r="N89" s="37"/>
      <c r="O89" s="37"/>
      <c r="P89" s="37"/>
      <c r="Q89" s="37"/>
      <c r="S89" s="50"/>
    </row>
    <row r="90" spans="1:20" ht="33.6" customHeight="1" x14ac:dyDescent="0.2">
      <c r="A90" s="37"/>
      <c r="B90" s="37"/>
      <c r="C90" s="554" t="s">
        <v>85</v>
      </c>
      <c r="D90" s="554" t="s">
        <v>86</v>
      </c>
      <c r="E90" s="555"/>
      <c r="F90" s="555"/>
      <c r="G90" s="554" t="s">
        <v>87</v>
      </c>
      <c r="H90" s="556"/>
      <c r="I90" s="556"/>
      <c r="J90" s="557" t="s">
        <v>88</v>
      </c>
      <c r="K90" s="556"/>
      <c r="L90" s="554" t="s">
        <v>89</v>
      </c>
      <c r="M90" s="556"/>
      <c r="N90" s="556"/>
      <c r="O90" s="554" t="s">
        <v>90</v>
      </c>
      <c r="P90" s="558"/>
      <c r="Q90" s="37"/>
      <c r="S90" s="50"/>
    </row>
    <row r="91" spans="1:20" ht="33.6" customHeight="1" x14ac:dyDescent="0.2">
      <c r="A91" s="37"/>
      <c r="B91" s="37"/>
      <c r="C91" s="555"/>
      <c r="D91" s="555"/>
      <c r="E91" s="555"/>
      <c r="F91" s="555"/>
      <c r="G91" s="556"/>
      <c r="H91" s="556"/>
      <c r="I91" s="556"/>
      <c r="J91" s="556"/>
      <c r="K91" s="556"/>
      <c r="L91" s="556"/>
      <c r="M91" s="556"/>
      <c r="N91" s="556"/>
      <c r="O91" s="558"/>
      <c r="P91" s="558"/>
      <c r="Q91" s="37"/>
      <c r="S91" s="50"/>
    </row>
    <row r="92" spans="1:20" x14ac:dyDescent="0.2">
      <c r="A92" s="37"/>
      <c r="B92" s="37"/>
      <c r="C92" s="545"/>
      <c r="D92" s="546" t="s">
        <v>91</v>
      </c>
      <c r="E92" s="546"/>
      <c r="F92" s="546"/>
      <c r="G92" s="540"/>
      <c r="H92" s="540"/>
      <c r="I92" s="540"/>
      <c r="J92" s="541"/>
      <c r="K92" s="541"/>
      <c r="L92" s="540"/>
      <c r="M92" s="540"/>
      <c r="N92" s="540"/>
      <c r="O92" s="542"/>
      <c r="P92" s="542"/>
      <c r="Q92" s="37"/>
      <c r="S92" s="50"/>
    </row>
    <row r="93" spans="1:20" x14ac:dyDescent="0.2">
      <c r="A93" s="37"/>
      <c r="B93" s="37"/>
      <c r="C93" s="545"/>
      <c r="D93" s="546" t="s">
        <v>92</v>
      </c>
      <c r="E93" s="546"/>
      <c r="F93" s="546"/>
      <c r="G93" s="540"/>
      <c r="H93" s="540"/>
      <c r="I93" s="540"/>
      <c r="J93" s="541"/>
      <c r="K93" s="541"/>
      <c r="L93" s="540"/>
      <c r="M93" s="540"/>
      <c r="N93" s="540"/>
      <c r="O93" s="542"/>
      <c r="P93" s="542"/>
      <c r="Q93" s="37"/>
      <c r="S93" s="50"/>
    </row>
    <row r="94" spans="1:20" x14ac:dyDescent="0.2">
      <c r="A94" s="37"/>
      <c r="B94" s="37"/>
      <c r="C94" s="545"/>
      <c r="D94" s="546" t="s">
        <v>91</v>
      </c>
      <c r="E94" s="546"/>
      <c r="F94" s="546"/>
      <c r="G94" s="540"/>
      <c r="H94" s="540"/>
      <c r="I94" s="540"/>
      <c r="J94" s="541"/>
      <c r="K94" s="541"/>
      <c r="L94" s="540"/>
      <c r="M94" s="540"/>
      <c r="N94" s="540"/>
      <c r="O94" s="542"/>
      <c r="P94" s="542"/>
      <c r="Q94" s="37"/>
      <c r="S94" s="50"/>
    </row>
    <row r="95" spans="1:20" x14ac:dyDescent="0.2">
      <c r="A95" s="37"/>
      <c r="B95" s="37"/>
      <c r="C95" s="545"/>
      <c r="D95" s="546" t="s">
        <v>92</v>
      </c>
      <c r="E95" s="546"/>
      <c r="F95" s="546"/>
      <c r="G95" s="552"/>
      <c r="H95" s="552"/>
      <c r="I95" s="552"/>
      <c r="J95" s="541"/>
      <c r="K95" s="541"/>
      <c r="L95" s="552"/>
      <c r="M95" s="552"/>
      <c r="N95" s="552"/>
      <c r="O95" s="542"/>
      <c r="P95" s="542"/>
      <c r="Q95" s="37"/>
      <c r="S95" s="50"/>
    </row>
    <row r="96" spans="1:20" x14ac:dyDescent="0.2">
      <c r="A96" s="37"/>
      <c r="B96" s="37"/>
      <c r="C96" s="545"/>
      <c r="D96" s="546" t="s">
        <v>91</v>
      </c>
      <c r="E96" s="546"/>
      <c r="F96" s="546"/>
      <c r="G96" s="540"/>
      <c r="H96" s="540"/>
      <c r="I96" s="540"/>
      <c r="J96" s="541"/>
      <c r="K96" s="541"/>
      <c r="L96" s="540"/>
      <c r="M96" s="540"/>
      <c r="N96" s="540"/>
      <c r="O96" s="542"/>
      <c r="P96" s="542"/>
      <c r="Q96" s="37"/>
      <c r="S96" s="50"/>
    </row>
    <row r="97" spans="1:20" x14ac:dyDescent="0.2">
      <c r="A97" s="37"/>
      <c r="B97" s="37"/>
      <c r="C97" s="545"/>
      <c r="D97" s="546" t="s">
        <v>92</v>
      </c>
      <c r="E97" s="546"/>
      <c r="F97" s="546"/>
      <c r="G97" s="540"/>
      <c r="H97" s="540"/>
      <c r="I97" s="540"/>
      <c r="J97" s="541"/>
      <c r="K97" s="541"/>
      <c r="L97" s="540"/>
      <c r="M97" s="540"/>
      <c r="N97" s="540"/>
      <c r="O97" s="542"/>
      <c r="P97" s="542"/>
      <c r="Q97" s="37"/>
      <c r="S97" s="50"/>
    </row>
    <row r="98" spans="1:20" x14ac:dyDescent="0.2">
      <c r="A98" s="37"/>
      <c r="B98" s="37"/>
      <c r="C98" s="37"/>
      <c r="D98" s="37"/>
      <c r="E98" s="37"/>
      <c r="F98" s="37"/>
      <c r="G98" s="37"/>
      <c r="H98" s="37"/>
      <c r="I98" s="37"/>
      <c r="J98" s="37"/>
      <c r="K98" s="37"/>
      <c r="L98" s="37"/>
      <c r="M98" s="37"/>
      <c r="N98" s="37"/>
      <c r="O98" s="37"/>
      <c r="P98" s="37"/>
      <c r="Q98" s="37"/>
      <c r="S98" s="50"/>
    </row>
    <row r="99" spans="1:20" x14ac:dyDescent="0.2">
      <c r="A99" s="63" t="s">
        <v>93</v>
      </c>
      <c r="B99" s="505" t="s">
        <v>94</v>
      </c>
      <c r="C99" s="505"/>
      <c r="D99" s="505"/>
      <c r="E99" s="505"/>
      <c r="F99" s="505"/>
      <c r="G99" s="505"/>
      <c r="H99" s="505"/>
      <c r="I99" s="505"/>
      <c r="J99" s="505"/>
      <c r="K99" s="505"/>
      <c r="L99" s="505"/>
      <c r="M99" s="505"/>
      <c r="N99" s="505"/>
      <c r="O99" s="505"/>
      <c r="P99" s="505"/>
      <c r="Q99" s="505"/>
      <c r="S99" s="50"/>
    </row>
    <row r="100" spans="1:20" x14ac:dyDescent="0.2">
      <c r="A100" s="37"/>
      <c r="B100" s="37"/>
      <c r="C100" s="37"/>
      <c r="D100" s="37"/>
      <c r="E100" s="37"/>
      <c r="F100" s="37"/>
      <c r="G100" s="37"/>
      <c r="H100" s="37"/>
      <c r="I100" s="37"/>
      <c r="J100" s="37"/>
      <c r="K100" s="37"/>
      <c r="L100" s="37"/>
      <c r="M100" s="37"/>
      <c r="N100" s="37"/>
      <c r="O100" s="37"/>
      <c r="P100" s="37"/>
      <c r="Q100" s="37"/>
      <c r="S100" s="50"/>
    </row>
    <row r="101" spans="1:20" x14ac:dyDescent="0.2">
      <c r="A101" s="37"/>
      <c r="B101" s="130"/>
      <c r="C101" s="543" t="s">
        <v>330</v>
      </c>
      <c r="D101" s="543"/>
      <c r="E101" s="543"/>
      <c r="F101" s="543"/>
      <c r="G101" s="543"/>
      <c r="H101" s="543"/>
      <c r="I101" s="543"/>
      <c r="J101" s="543"/>
      <c r="K101" s="543"/>
      <c r="L101" s="543"/>
      <c r="M101" s="543"/>
      <c r="N101" s="543"/>
      <c r="O101" s="543"/>
      <c r="P101" s="543"/>
      <c r="Q101" s="37"/>
      <c r="S101" s="50"/>
    </row>
    <row r="102" spans="1:20" x14ac:dyDescent="0.2">
      <c r="A102" s="37"/>
      <c r="B102" s="37"/>
      <c r="C102" s="544"/>
      <c r="D102" s="544"/>
      <c r="E102" s="544"/>
      <c r="F102" s="544"/>
      <c r="G102" s="544"/>
      <c r="H102" s="544"/>
      <c r="I102" s="544"/>
      <c r="J102" s="544"/>
      <c r="K102" s="544"/>
      <c r="L102" s="544"/>
      <c r="M102" s="544"/>
      <c r="N102" s="544"/>
      <c r="O102" s="544"/>
      <c r="P102" s="544"/>
      <c r="Q102" s="37"/>
      <c r="S102" s="131"/>
      <c r="T102" s="210"/>
    </row>
    <row r="103" spans="1:20" ht="48" customHeight="1" thickBot="1" x14ac:dyDescent="0.25">
      <c r="A103" s="37"/>
      <c r="B103" s="132"/>
      <c r="C103" s="133" t="s">
        <v>95</v>
      </c>
      <c r="D103" s="547" t="s">
        <v>96</v>
      </c>
      <c r="E103" s="548"/>
      <c r="F103" s="548"/>
      <c r="G103" s="548"/>
      <c r="H103" s="548"/>
      <c r="I103" s="548"/>
      <c r="J103" s="548"/>
      <c r="K103" s="548"/>
      <c r="L103" s="548"/>
      <c r="M103" s="549"/>
      <c r="N103" s="134" t="s">
        <v>97</v>
      </c>
      <c r="O103" s="550" t="s">
        <v>98</v>
      </c>
      <c r="P103" s="551"/>
      <c r="Q103" s="37"/>
      <c r="S103" s="131"/>
      <c r="T103" s="208"/>
    </row>
    <row r="104" spans="1:20" x14ac:dyDescent="0.2">
      <c r="A104" s="37"/>
      <c r="B104" s="132"/>
      <c r="C104" s="533">
        <v>1</v>
      </c>
      <c r="D104" s="534"/>
      <c r="E104" s="535"/>
      <c r="F104" s="535"/>
      <c r="G104" s="535"/>
      <c r="H104" s="535"/>
      <c r="I104" s="535"/>
      <c r="J104" s="535"/>
      <c r="K104" s="535"/>
      <c r="L104" s="535"/>
      <c r="M104" s="536"/>
      <c r="N104" s="537"/>
      <c r="O104" s="538"/>
      <c r="P104" s="539"/>
      <c r="Q104" s="37"/>
      <c r="S104" s="131"/>
      <c r="T104" s="210"/>
    </row>
    <row r="105" spans="1:20" x14ac:dyDescent="0.2">
      <c r="A105" s="37"/>
      <c r="B105" s="132"/>
      <c r="C105" s="513"/>
      <c r="D105" s="518"/>
      <c r="E105" s="519"/>
      <c r="F105" s="519"/>
      <c r="G105" s="519"/>
      <c r="H105" s="519"/>
      <c r="I105" s="519"/>
      <c r="J105" s="519"/>
      <c r="K105" s="519"/>
      <c r="L105" s="519"/>
      <c r="M105" s="520"/>
      <c r="N105" s="525"/>
      <c r="O105" s="529"/>
      <c r="P105" s="530"/>
      <c r="Q105" s="37"/>
      <c r="S105" s="131"/>
      <c r="T105" s="210"/>
    </row>
    <row r="106" spans="1:20" x14ac:dyDescent="0.2">
      <c r="A106" s="37"/>
      <c r="B106" s="132"/>
      <c r="C106" s="514"/>
      <c r="D106" s="521"/>
      <c r="E106" s="522"/>
      <c r="F106" s="522"/>
      <c r="G106" s="522"/>
      <c r="H106" s="522"/>
      <c r="I106" s="522"/>
      <c r="J106" s="522"/>
      <c r="K106" s="522"/>
      <c r="L106" s="522"/>
      <c r="M106" s="523"/>
      <c r="N106" s="526"/>
      <c r="O106" s="531"/>
      <c r="P106" s="532"/>
      <c r="Q106" s="37"/>
      <c r="S106" s="131"/>
      <c r="T106" s="210"/>
    </row>
    <row r="107" spans="1:20" x14ac:dyDescent="0.2">
      <c r="A107" s="37"/>
      <c r="B107" s="132"/>
      <c r="C107" s="512">
        <v>2</v>
      </c>
      <c r="D107" s="515"/>
      <c r="E107" s="516"/>
      <c r="F107" s="516"/>
      <c r="G107" s="516"/>
      <c r="H107" s="516"/>
      <c r="I107" s="516"/>
      <c r="J107" s="516"/>
      <c r="K107" s="516"/>
      <c r="L107" s="516"/>
      <c r="M107" s="517"/>
      <c r="N107" s="524"/>
      <c r="O107" s="527"/>
      <c r="P107" s="528"/>
      <c r="Q107" s="37"/>
      <c r="S107" s="131"/>
      <c r="T107" s="210"/>
    </row>
    <row r="108" spans="1:20" x14ac:dyDescent="0.2">
      <c r="A108" s="37"/>
      <c r="B108" s="132"/>
      <c r="C108" s="513"/>
      <c r="D108" s="518"/>
      <c r="E108" s="519"/>
      <c r="F108" s="519"/>
      <c r="G108" s="519"/>
      <c r="H108" s="519"/>
      <c r="I108" s="519"/>
      <c r="J108" s="519"/>
      <c r="K108" s="519"/>
      <c r="L108" s="519"/>
      <c r="M108" s="520"/>
      <c r="N108" s="525"/>
      <c r="O108" s="529"/>
      <c r="P108" s="530"/>
      <c r="Q108" s="37"/>
      <c r="S108" s="131"/>
      <c r="T108" s="210"/>
    </row>
    <row r="109" spans="1:20" x14ac:dyDescent="0.2">
      <c r="A109" s="37"/>
      <c r="B109" s="132"/>
      <c r="C109" s="514"/>
      <c r="D109" s="521"/>
      <c r="E109" s="522"/>
      <c r="F109" s="522"/>
      <c r="G109" s="522"/>
      <c r="H109" s="522"/>
      <c r="I109" s="522"/>
      <c r="J109" s="522"/>
      <c r="K109" s="522"/>
      <c r="L109" s="522"/>
      <c r="M109" s="523"/>
      <c r="N109" s="526"/>
      <c r="O109" s="531"/>
      <c r="P109" s="532"/>
      <c r="Q109" s="37"/>
      <c r="S109" s="131"/>
      <c r="T109" s="210"/>
    </row>
    <row r="110" spans="1:20" x14ac:dyDescent="0.2">
      <c r="A110" s="37"/>
      <c r="B110" s="132"/>
      <c r="C110" s="512">
        <v>3</v>
      </c>
      <c r="D110" s="515"/>
      <c r="E110" s="516"/>
      <c r="F110" s="516"/>
      <c r="G110" s="516"/>
      <c r="H110" s="516"/>
      <c r="I110" s="516"/>
      <c r="J110" s="516"/>
      <c r="K110" s="516"/>
      <c r="L110" s="516"/>
      <c r="M110" s="517"/>
      <c r="N110" s="524"/>
      <c r="O110" s="527"/>
      <c r="P110" s="528"/>
      <c r="Q110" s="37"/>
      <c r="S110" s="131"/>
      <c r="T110" s="210"/>
    </row>
    <row r="111" spans="1:20" x14ac:dyDescent="0.2">
      <c r="A111" s="37"/>
      <c r="B111" s="37"/>
      <c r="C111" s="513"/>
      <c r="D111" s="518"/>
      <c r="E111" s="519"/>
      <c r="F111" s="519"/>
      <c r="G111" s="519"/>
      <c r="H111" s="519"/>
      <c r="I111" s="519"/>
      <c r="J111" s="519"/>
      <c r="K111" s="519"/>
      <c r="L111" s="519"/>
      <c r="M111" s="520"/>
      <c r="N111" s="525"/>
      <c r="O111" s="529"/>
      <c r="P111" s="530"/>
      <c r="Q111" s="37"/>
      <c r="S111" s="131"/>
      <c r="T111" s="210"/>
    </row>
    <row r="112" spans="1:20" x14ac:dyDescent="0.2">
      <c r="A112" s="37"/>
      <c r="B112" s="37"/>
      <c r="C112" s="514"/>
      <c r="D112" s="521"/>
      <c r="E112" s="522"/>
      <c r="F112" s="522"/>
      <c r="G112" s="522"/>
      <c r="H112" s="522"/>
      <c r="I112" s="522"/>
      <c r="J112" s="522"/>
      <c r="K112" s="522"/>
      <c r="L112" s="522"/>
      <c r="M112" s="523"/>
      <c r="N112" s="526"/>
      <c r="O112" s="531"/>
      <c r="P112" s="532"/>
      <c r="Q112" s="37"/>
      <c r="S112" s="131"/>
      <c r="T112" s="210"/>
    </row>
    <row r="113" spans="1:17" x14ac:dyDescent="0.2">
      <c r="A113" s="37"/>
      <c r="B113" s="37"/>
      <c r="C113" s="512">
        <v>4</v>
      </c>
      <c r="D113" s="515"/>
      <c r="E113" s="516"/>
      <c r="F113" s="516"/>
      <c r="G113" s="516"/>
      <c r="H113" s="516"/>
      <c r="I113" s="516"/>
      <c r="J113" s="516"/>
      <c r="K113" s="516"/>
      <c r="L113" s="516"/>
      <c r="M113" s="517"/>
      <c r="N113" s="524"/>
      <c r="O113" s="527"/>
      <c r="P113" s="528"/>
      <c r="Q113" s="37"/>
    </row>
    <row r="114" spans="1:17" x14ac:dyDescent="0.2">
      <c r="A114" s="37"/>
      <c r="B114" s="37"/>
      <c r="C114" s="513"/>
      <c r="D114" s="518"/>
      <c r="E114" s="519"/>
      <c r="F114" s="519"/>
      <c r="G114" s="519"/>
      <c r="H114" s="519"/>
      <c r="I114" s="519"/>
      <c r="J114" s="519"/>
      <c r="K114" s="519"/>
      <c r="L114" s="519"/>
      <c r="M114" s="520"/>
      <c r="N114" s="525"/>
      <c r="O114" s="529"/>
      <c r="P114" s="530"/>
      <c r="Q114" s="37"/>
    </row>
    <row r="115" spans="1:17" x14ac:dyDescent="0.2">
      <c r="A115" s="37"/>
      <c r="B115" s="37"/>
      <c r="C115" s="514"/>
      <c r="D115" s="521"/>
      <c r="E115" s="522"/>
      <c r="F115" s="522"/>
      <c r="G115" s="522"/>
      <c r="H115" s="522"/>
      <c r="I115" s="522"/>
      <c r="J115" s="522"/>
      <c r="K115" s="522"/>
      <c r="L115" s="522"/>
      <c r="M115" s="523"/>
      <c r="N115" s="526"/>
      <c r="O115" s="531"/>
      <c r="P115" s="532"/>
      <c r="Q115" s="37"/>
    </row>
    <row r="116" spans="1:17" x14ac:dyDescent="0.2">
      <c r="A116" s="37"/>
      <c r="B116" s="37"/>
      <c r="C116" s="512">
        <v>5</v>
      </c>
      <c r="D116" s="515"/>
      <c r="E116" s="516"/>
      <c r="F116" s="516"/>
      <c r="G116" s="516"/>
      <c r="H116" s="516"/>
      <c r="I116" s="516"/>
      <c r="J116" s="516"/>
      <c r="K116" s="516"/>
      <c r="L116" s="516"/>
      <c r="M116" s="517"/>
      <c r="N116" s="524"/>
      <c r="O116" s="527"/>
      <c r="P116" s="528"/>
      <c r="Q116" s="37"/>
    </row>
    <row r="117" spans="1:17" x14ac:dyDescent="0.2">
      <c r="A117" s="37"/>
      <c r="B117" s="37"/>
      <c r="C117" s="513"/>
      <c r="D117" s="518"/>
      <c r="E117" s="519"/>
      <c r="F117" s="519"/>
      <c r="G117" s="519"/>
      <c r="H117" s="519"/>
      <c r="I117" s="519"/>
      <c r="J117" s="519"/>
      <c r="K117" s="519"/>
      <c r="L117" s="519"/>
      <c r="M117" s="520"/>
      <c r="N117" s="525"/>
      <c r="O117" s="529"/>
      <c r="P117" s="530"/>
      <c r="Q117" s="37"/>
    </row>
    <row r="118" spans="1:17" x14ac:dyDescent="0.2">
      <c r="A118" s="135"/>
      <c r="B118" s="136"/>
      <c r="C118" s="514"/>
      <c r="D118" s="521"/>
      <c r="E118" s="522"/>
      <c r="F118" s="522"/>
      <c r="G118" s="522"/>
      <c r="H118" s="522"/>
      <c r="I118" s="522"/>
      <c r="J118" s="522"/>
      <c r="K118" s="522"/>
      <c r="L118" s="522"/>
      <c r="M118" s="523"/>
      <c r="N118" s="526"/>
      <c r="O118" s="531"/>
      <c r="P118" s="532"/>
      <c r="Q118" s="136"/>
    </row>
    <row r="119" spans="1:17" x14ac:dyDescent="0.2">
      <c r="A119" s="135"/>
      <c r="B119" s="136"/>
      <c r="C119" s="137"/>
      <c r="D119" s="136"/>
      <c r="E119" s="136"/>
      <c r="F119" s="136"/>
      <c r="G119" s="136"/>
      <c r="H119" s="138"/>
      <c r="I119" s="136"/>
      <c r="J119" s="136"/>
      <c r="K119" s="136"/>
      <c r="L119" s="136"/>
      <c r="M119" s="136"/>
      <c r="N119" s="136"/>
      <c r="O119" s="136"/>
      <c r="P119" s="136"/>
      <c r="Q119" s="136"/>
    </row>
    <row r="120" spans="1:17" x14ac:dyDescent="0.2">
      <c r="A120" s="135"/>
      <c r="B120" s="136"/>
      <c r="C120" s="136"/>
      <c r="D120" s="136"/>
      <c r="E120" s="136"/>
      <c r="F120" s="136"/>
      <c r="G120" s="136"/>
      <c r="H120" s="138"/>
      <c r="I120" s="136"/>
      <c r="J120" s="136"/>
      <c r="K120" s="136"/>
      <c r="L120" s="136"/>
      <c r="M120" s="136"/>
      <c r="N120" s="136"/>
      <c r="O120" s="136"/>
      <c r="P120" s="136"/>
      <c r="Q120" s="136"/>
    </row>
    <row r="121" spans="1:17" x14ac:dyDescent="0.2">
      <c r="A121" s="135"/>
      <c r="B121" s="136"/>
      <c r="C121" s="136"/>
      <c r="D121" s="136"/>
      <c r="E121" s="136"/>
      <c r="F121" s="136"/>
      <c r="G121" s="136"/>
      <c r="H121" s="138"/>
      <c r="I121" s="136"/>
      <c r="J121" s="136"/>
      <c r="K121" s="136"/>
      <c r="L121" s="136"/>
      <c r="M121" s="136"/>
      <c r="N121" s="136"/>
      <c r="O121" s="136"/>
      <c r="P121" s="136"/>
      <c r="Q121" s="136"/>
    </row>
    <row r="122" spans="1:17" x14ac:dyDescent="0.2">
      <c r="A122" s="63" t="s">
        <v>99</v>
      </c>
      <c r="B122" s="505" t="s">
        <v>100</v>
      </c>
      <c r="C122" s="505"/>
      <c r="D122" s="505"/>
      <c r="E122" s="505"/>
      <c r="F122" s="505"/>
      <c r="G122" s="505"/>
      <c r="H122" s="505"/>
      <c r="I122" s="505"/>
      <c r="J122" s="505"/>
      <c r="K122" s="505"/>
      <c r="L122" s="505"/>
      <c r="M122" s="505"/>
      <c r="N122" s="505"/>
      <c r="O122" s="505"/>
      <c r="P122" s="505"/>
      <c r="Q122" s="505"/>
    </row>
    <row r="123" spans="1:17" x14ac:dyDescent="0.2">
      <c r="A123" s="37"/>
      <c r="B123" s="37"/>
      <c r="C123" s="37"/>
      <c r="D123" s="37"/>
      <c r="E123" s="37"/>
      <c r="F123" s="37"/>
      <c r="G123" s="37"/>
      <c r="H123" s="37"/>
      <c r="I123" s="37"/>
      <c r="J123" s="37"/>
      <c r="K123" s="37"/>
      <c r="L123" s="37"/>
      <c r="M123" s="37"/>
      <c r="N123" s="37"/>
      <c r="O123" s="37"/>
      <c r="P123" s="37"/>
      <c r="Q123" s="37"/>
    </row>
    <row r="124" spans="1:17" ht="59.45" customHeight="1" thickBot="1" x14ac:dyDescent="0.25">
      <c r="A124" s="37"/>
      <c r="B124" s="506" t="s">
        <v>101</v>
      </c>
      <c r="C124" s="507"/>
      <c r="D124" s="507"/>
      <c r="E124" s="507"/>
      <c r="F124" s="508"/>
      <c r="G124" s="509" t="s">
        <v>102</v>
      </c>
      <c r="H124" s="510"/>
      <c r="I124" s="510"/>
      <c r="J124" s="511"/>
      <c r="K124" s="509" t="s">
        <v>103</v>
      </c>
      <c r="L124" s="511"/>
      <c r="M124" s="509" t="s">
        <v>104</v>
      </c>
      <c r="N124" s="511"/>
      <c r="O124" s="509" t="s">
        <v>105</v>
      </c>
      <c r="P124" s="511"/>
      <c r="Q124" s="139" t="s">
        <v>106</v>
      </c>
    </row>
    <row r="125" spans="1:17" x14ac:dyDescent="0.2">
      <c r="A125" s="37"/>
      <c r="B125" s="491"/>
      <c r="C125" s="492"/>
      <c r="D125" s="492"/>
      <c r="E125" s="492"/>
      <c r="F125" s="493"/>
      <c r="G125" s="494"/>
      <c r="H125" s="495"/>
      <c r="I125" s="495"/>
      <c r="J125" s="496"/>
      <c r="K125" s="497"/>
      <c r="L125" s="498"/>
      <c r="M125" s="497"/>
      <c r="N125" s="498"/>
      <c r="O125" s="500"/>
      <c r="P125" s="501"/>
      <c r="Q125" s="502"/>
    </row>
    <row r="126" spans="1:17" x14ac:dyDescent="0.2">
      <c r="A126" s="37"/>
      <c r="B126" s="482"/>
      <c r="C126" s="483"/>
      <c r="D126" s="483"/>
      <c r="E126" s="483"/>
      <c r="F126" s="484"/>
      <c r="G126" s="183" t="s">
        <v>107</v>
      </c>
      <c r="H126" s="503"/>
      <c r="I126" s="503"/>
      <c r="J126" s="504"/>
      <c r="K126" s="499"/>
      <c r="L126" s="471"/>
      <c r="M126" s="470"/>
      <c r="N126" s="471"/>
      <c r="O126" s="478"/>
      <c r="P126" s="479"/>
      <c r="Q126" s="481"/>
    </row>
    <row r="127" spans="1:17" x14ac:dyDescent="0.2">
      <c r="A127" s="37"/>
      <c r="B127" s="464"/>
      <c r="C127" s="465"/>
      <c r="D127" s="465"/>
      <c r="E127" s="465"/>
      <c r="F127" s="466"/>
      <c r="G127" s="467"/>
      <c r="H127" s="467"/>
      <c r="I127" s="467"/>
      <c r="J127" s="467"/>
      <c r="K127" s="468"/>
      <c r="L127" s="469"/>
      <c r="M127" s="486"/>
      <c r="N127" s="487"/>
      <c r="O127" s="476"/>
      <c r="P127" s="477"/>
      <c r="Q127" s="480"/>
    </row>
    <row r="128" spans="1:17" x14ac:dyDescent="0.2">
      <c r="A128" s="37"/>
      <c r="B128" s="482"/>
      <c r="C128" s="483"/>
      <c r="D128" s="483"/>
      <c r="E128" s="483"/>
      <c r="F128" s="484"/>
      <c r="G128" s="184" t="s">
        <v>107</v>
      </c>
      <c r="H128" s="485"/>
      <c r="I128" s="485"/>
      <c r="J128" s="485"/>
      <c r="K128" s="470"/>
      <c r="L128" s="471"/>
      <c r="M128" s="488"/>
      <c r="N128" s="489"/>
      <c r="O128" s="478"/>
      <c r="P128" s="479"/>
      <c r="Q128" s="481"/>
    </row>
    <row r="129" spans="1:17" x14ac:dyDescent="0.2">
      <c r="A129" s="37"/>
      <c r="B129" s="464"/>
      <c r="C129" s="465"/>
      <c r="D129" s="465"/>
      <c r="E129" s="465"/>
      <c r="F129" s="466"/>
      <c r="G129" s="467"/>
      <c r="H129" s="467"/>
      <c r="I129" s="467"/>
      <c r="J129" s="467"/>
      <c r="K129" s="468"/>
      <c r="L129" s="469"/>
      <c r="M129" s="486"/>
      <c r="N129" s="487"/>
      <c r="O129" s="476"/>
      <c r="P129" s="477"/>
      <c r="Q129" s="480"/>
    </row>
    <row r="130" spans="1:17" x14ac:dyDescent="0.2">
      <c r="A130" s="37"/>
      <c r="B130" s="482"/>
      <c r="C130" s="483"/>
      <c r="D130" s="483"/>
      <c r="E130" s="483"/>
      <c r="F130" s="484"/>
      <c r="G130" s="184" t="s">
        <v>107</v>
      </c>
      <c r="H130" s="485"/>
      <c r="I130" s="485"/>
      <c r="J130" s="485"/>
      <c r="K130" s="470"/>
      <c r="L130" s="471"/>
      <c r="M130" s="488"/>
      <c r="N130" s="489"/>
      <c r="O130" s="478"/>
      <c r="P130" s="479"/>
      <c r="Q130" s="481"/>
    </row>
    <row r="131" spans="1:17" x14ac:dyDescent="0.2">
      <c r="A131" s="37"/>
      <c r="B131" s="464"/>
      <c r="C131" s="465"/>
      <c r="D131" s="465"/>
      <c r="E131" s="465"/>
      <c r="F131" s="466"/>
      <c r="G131" s="467"/>
      <c r="H131" s="467"/>
      <c r="I131" s="467"/>
      <c r="J131" s="467"/>
      <c r="K131" s="468"/>
      <c r="L131" s="469"/>
      <c r="M131" s="486"/>
      <c r="N131" s="487"/>
      <c r="O131" s="476"/>
      <c r="P131" s="477"/>
      <c r="Q131" s="480"/>
    </row>
    <row r="132" spans="1:17" x14ac:dyDescent="0.2">
      <c r="A132" s="37"/>
      <c r="B132" s="482"/>
      <c r="C132" s="483"/>
      <c r="D132" s="483"/>
      <c r="E132" s="483"/>
      <c r="F132" s="484"/>
      <c r="G132" s="184" t="s">
        <v>107</v>
      </c>
      <c r="H132" s="485"/>
      <c r="I132" s="485"/>
      <c r="J132" s="485"/>
      <c r="K132" s="470"/>
      <c r="L132" s="471"/>
      <c r="M132" s="488"/>
      <c r="N132" s="489"/>
      <c r="O132" s="478"/>
      <c r="P132" s="479"/>
      <c r="Q132" s="481"/>
    </row>
    <row r="133" spans="1:17" x14ac:dyDescent="0.2">
      <c r="A133" s="37"/>
      <c r="B133" s="464"/>
      <c r="C133" s="465"/>
      <c r="D133" s="465"/>
      <c r="E133" s="465"/>
      <c r="F133" s="466"/>
      <c r="G133" s="467"/>
      <c r="H133" s="467"/>
      <c r="I133" s="467"/>
      <c r="J133" s="467"/>
      <c r="K133" s="468"/>
      <c r="L133" s="469"/>
      <c r="M133" s="486"/>
      <c r="N133" s="487"/>
      <c r="O133" s="490"/>
      <c r="P133" s="477"/>
      <c r="Q133" s="480"/>
    </row>
    <row r="134" spans="1:17" x14ac:dyDescent="0.2">
      <c r="A134" s="37"/>
      <c r="B134" s="482"/>
      <c r="C134" s="483"/>
      <c r="D134" s="483"/>
      <c r="E134" s="483"/>
      <c r="F134" s="484"/>
      <c r="G134" s="184" t="s">
        <v>107</v>
      </c>
      <c r="H134" s="485"/>
      <c r="I134" s="485"/>
      <c r="J134" s="485"/>
      <c r="K134" s="470"/>
      <c r="L134" s="471"/>
      <c r="M134" s="488"/>
      <c r="N134" s="489"/>
      <c r="O134" s="478"/>
      <c r="P134" s="479"/>
      <c r="Q134" s="481"/>
    </row>
    <row r="135" spans="1:17" x14ac:dyDescent="0.2">
      <c r="A135" s="37"/>
      <c r="B135" s="464"/>
      <c r="C135" s="465"/>
      <c r="D135" s="465"/>
      <c r="E135" s="465"/>
      <c r="F135" s="466"/>
      <c r="G135" s="467"/>
      <c r="H135" s="467"/>
      <c r="I135" s="467"/>
      <c r="J135" s="467"/>
      <c r="K135" s="468"/>
      <c r="L135" s="469"/>
      <c r="M135" s="486"/>
      <c r="N135" s="487"/>
      <c r="O135" s="476"/>
      <c r="P135" s="477"/>
      <c r="Q135" s="480"/>
    </row>
    <row r="136" spans="1:17" x14ac:dyDescent="0.2">
      <c r="A136" s="37"/>
      <c r="B136" s="482"/>
      <c r="C136" s="483"/>
      <c r="D136" s="483"/>
      <c r="E136" s="483"/>
      <c r="F136" s="484"/>
      <c r="G136" s="184" t="s">
        <v>107</v>
      </c>
      <c r="H136" s="485"/>
      <c r="I136" s="485"/>
      <c r="J136" s="485"/>
      <c r="K136" s="470"/>
      <c r="L136" s="471"/>
      <c r="M136" s="488"/>
      <c r="N136" s="489"/>
      <c r="O136" s="478"/>
      <c r="P136" s="479"/>
      <c r="Q136" s="481"/>
    </row>
    <row r="137" spans="1:17" x14ac:dyDescent="0.2">
      <c r="A137" s="37"/>
      <c r="B137" s="464"/>
      <c r="C137" s="465"/>
      <c r="D137" s="465"/>
      <c r="E137" s="465"/>
      <c r="F137" s="466"/>
      <c r="G137" s="467"/>
      <c r="H137" s="467"/>
      <c r="I137" s="467"/>
      <c r="J137" s="467"/>
      <c r="K137" s="468"/>
      <c r="L137" s="469"/>
      <c r="M137" s="486"/>
      <c r="N137" s="487"/>
      <c r="O137" s="476"/>
      <c r="P137" s="477"/>
      <c r="Q137" s="480"/>
    </row>
    <row r="138" spans="1:17" x14ac:dyDescent="0.2">
      <c r="A138" s="37"/>
      <c r="B138" s="482"/>
      <c r="C138" s="483"/>
      <c r="D138" s="483"/>
      <c r="E138" s="483"/>
      <c r="F138" s="484"/>
      <c r="G138" s="184" t="s">
        <v>107</v>
      </c>
      <c r="H138" s="485"/>
      <c r="I138" s="485"/>
      <c r="J138" s="485"/>
      <c r="K138" s="470"/>
      <c r="L138" s="471"/>
      <c r="M138" s="488"/>
      <c r="N138" s="489"/>
      <c r="O138" s="478"/>
      <c r="P138" s="479"/>
      <c r="Q138" s="481"/>
    </row>
    <row r="139" spans="1:17" x14ac:dyDescent="0.2">
      <c r="A139" s="37"/>
      <c r="B139" s="464"/>
      <c r="C139" s="465"/>
      <c r="D139" s="465"/>
      <c r="E139" s="465"/>
      <c r="F139" s="466"/>
      <c r="G139" s="467"/>
      <c r="H139" s="467"/>
      <c r="I139" s="467"/>
      <c r="J139" s="467"/>
      <c r="K139" s="468"/>
      <c r="L139" s="469"/>
      <c r="M139" s="472"/>
      <c r="N139" s="473"/>
      <c r="O139" s="476"/>
      <c r="P139" s="477"/>
      <c r="Q139" s="480"/>
    </row>
    <row r="140" spans="1:17" x14ac:dyDescent="0.2">
      <c r="A140" s="37"/>
      <c r="B140" s="482"/>
      <c r="C140" s="483"/>
      <c r="D140" s="483"/>
      <c r="E140" s="483"/>
      <c r="F140" s="484"/>
      <c r="G140" s="184" t="s">
        <v>107</v>
      </c>
      <c r="H140" s="485"/>
      <c r="I140" s="485"/>
      <c r="J140" s="485"/>
      <c r="K140" s="470"/>
      <c r="L140" s="471"/>
      <c r="M140" s="474"/>
      <c r="N140" s="475"/>
      <c r="O140" s="478"/>
      <c r="P140" s="479"/>
      <c r="Q140" s="481"/>
    </row>
    <row r="141" spans="1:17" x14ac:dyDescent="0.2">
      <c r="A141" s="37"/>
      <c r="B141" s="464"/>
      <c r="C141" s="465"/>
      <c r="D141" s="465"/>
      <c r="E141" s="465"/>
      <c r="F141" s="466"/>
      <c r="G141" s="467"/>
      <c r="H141" s="467"/>
      <c r="I141" s="467"/>
      <c r="J141" s="467"/>
      <c r="K141" s="468"/>
      <c r="L141" s="469"/>
      <c r="M141" s="472"/>
      <c r="N141" s="473"/>
      <c r="O141" s="476"/>
      <c r="P141" s="477"/>
      <c r="Q141" s="480"/>
    </row>
    <row r="142" spans="1:17" x14ac:dyDescent="0.2">
      <c r="A142" s="37"/>
      <c r="B142" s="482"/>
      <c r="C142" s="483"/>
      <c r="D142" s="483"/>
      <c r="E142" s="483"/>
      <c r="F142" s="484"/>
      <c r="G142" s="184" t="s">
        <v>107</v>
      </c>
      <c r="H142" s="485"/>
      <c r="I142" s="485"/>
      <c r="J142" s="485"/>
      <c r="K142" s="470"/>
      <c r="L142" s="471"/>
      <c r="M142" s="474"/>
      <c r="N142" s="475"/>
      <c r="O142" s="478"/>
      <c r="P142" s="479"/>
      <c r="Q142" s="481"/>
    </row>
    <row r="143" spans="1:17" x14ac:dyDescent="0.2">
      <c r="A143" s="37"/>
      <c r="B143" s="464"/>
      <c r="C143" s="465"/>
      <c r="D143" s="465"/>
      <c r="E143" s="465"/>
      <c r="F143" s="466"/>
      <c r="G143" s="467"/>
      <c r="H143" s="467"/>
      <c r="I143" s="467"/>
      <c r="J143" s="467"/>
      <c r="K143" s="468"/>
      <c r="L143" s="469"/>
      <c r="M143" s="472"/>
      <c r="N143" s="473"/>
      <c r="O143" s="476"/>
      <c r="P143" s="477"/>
      <c r="Q143" s="480"/>
    </row>
    <row r="144" spans="1:17" x14ac:dyDescent="0.2">
      <c r="A144" s="37"/>
      <c r="B144" s="482"/>
      <c r="C144" s="483"/>
      <c r="D144" s="483"/>
      <c r="E144" s="483"/>
      <c r="F144" s="484"/>
      <c r="G144" s="184" t="s">
        <v>107</v>
      </c>
      <c r="H144" s="485"/>
      <c r="I144" s="485"/>
      <c r="J144" s="485"/>
      <c r="K144" s="470"/>
      <c r="L144" s="471"/>
      <c r="M144" s="474"/>
      <c r="N144" s="475"/>
      <c r="O144" s="478"/>
      <c r="P144" s="479"/>
      <c r="Q144" s="481"/>
    </row>
    <row r="145" spans="1:17" x14ac:dyDescent="0.2">
      <c r="A145" s="37"/>
      <c r="B145" s="140"/>
      <c r="C145" s="141"/>
      <c r="D145" s="141"/>
      <c r="E145" s="141"/>
      <c r="F145" s="142"/>
      <c r="G145" s="142"/>
      <c r="H145" s="142"/>
      <c r="I145" s="142"/>
      <c r="J145" s="142"/>
      <c r="K145" s="143"/>
      <c r="L145" s="143"/>
      <c r="M145" s="144"/>
      <c r="N145" s="145" t="s">
        <v>108</v>
      </c>
      <c r="O145" s="462" t="str">
        <f>IF(SUM(O125:P144)=0,"",SUM(O125:P144))</f>
        <v/>
      </c>
      <c r="P145" s="463"/>
      <c r="Q145" s="6"/>
    </row>
    <row r="146" spans="1:17" x14ac:dyDescent="0.2">
      <c r="A146" s="37"/>
      <c r="B146" s="72"/>
      <c r="C146" s="72"/>
      <c r="D146" s="72"/>
      <c r="E146" s="72"/>
      <c r="F146" s="146"/>
      <c r="G146" s="146"/>
      <c r="H146" s="146"/>
      <c r="I146" s="146"/>
      <c r="J146" s="146"/>
      <c r="K146" s="147"/>
      <c r="L146" s="147"/>
      <c r="M146" s="148"/>
      <c r="N146" s="149"/>
      <c r="O146" s="150"/>
      <c r="P146" s="150"/>
      <c r="Q146" s="6"/>
    </row>
  </sheetData>
  <sheetProtection algorithmName="SHA-512" hashValue="DwnB8EG8rK7FwzSRgBOarK9VW44zEFB3d7Uuv0Z1Gpe4ejc9+5tVo1xDSNo/ldLl1Sd/bTnUlO66EjKKJMMGzw==" saltValue="LmtVTbqxPAGLGxgxVfv0Gg==" spinCount="100000" sheet="1" objects="1" scenarios="1"/>
  <dataConsolidate/>
  <mergeCells count="206">
    <mergeCell ref="B8:Q8"/>
    <mergeCell ref="I10:P10"/>
    <mergeCell ref="I11:P11"/>
    <mergeCell ref="F14:P14"/>
    <mergeCell ref="A1:C1"/>
    <mergeCell ref="A3:Q3"/>
    <mergeCell ref="A4:Q4"/>
    <mergeCell ref="B5:H5"/>
    <mergeCell ref="I5:K5"/>
    <mergeCell ref="M5:O5"/>
    <mergeCell ref="J6:L6"/>
    <mergeCell ref="F13:P13"/>
    <mergeCell ref="B22:F22"/>
    <mergeCell ref="D23:H23"/>
    <mergeCell ref="L23:P23"/>
    <mergeCell ref="L24:P24"/>
    <mergeCell ref="L25:P25"/>
    <mergeCell ref="B26:F26"/>
    <mergeCell ref="F15:P15"/>
    <mergeCell ref="F17:P17"/>
    <mergeCell ref="F18:P18"/>
    <mergeCell ref="F19:P19"/>
    <mergeCell ref="B20:F20"/>
    <mergeCell ref="B21:I21"/>
    <mergeCell ref="J21:P21"/>
    <mergeCell ref="B39:F39"/>
    <mergeCell ref="G39:P39"/>
    <mergeCell ref="G42:I42"/>
    <mergeCell ref="N42:P42"/>
    <mergeCell ref="G43:I43"/>
    <mergeCell ref="N43:P43"/>
    <mergeCell ref="G27:P27"/>
    <mergeCell ref="G28:P28"/>
    <mergeCell ref="G29:P29"/>
    <mergeCell ref="G31:I31"/>
    <mergeCell ref="N31:P31"/>
    <mergeCell ref="G36:P36"/>
    <mergeCell ref="E71:K71"/>
    <mergeCell ref="E72:K72"/>
    <mergeCell ref="K74:P74"/>
    <mergeCell ref="D76:H76"/>
    <mergeCell ref="L76:P76"/>
    <mergeCell ref="L77:P77"/>
    <mergeCell ref="A44:Q44"/>
    <mergeCell ref="B48:K48"/>
    <mergeCell ref="B66:Q66"/>
    <mergeCell ref="A67:Q67"/>
    <mergeCell ref="G68:P68"/>
    <mergeCell ref="E70:K70"/>
    <mergeCell ref="O70:P70"/>
    <mergeCell ref="B45:K45"/>
    <mergeCell ref="B78:Q78"/>
    <mergeCell ref="D83:G83"/>
    <mergeCell ref="J83:P83"/>
    <mergeCell ref="D86:G86"/>
    <mergeCell ref="J86:P86"/>
    <mergeCell ref="C90:C91"/>
    <mergeCell ref="D90:F91"/>
    <mergeCell ref="G90:I91"/>
    <mergeCell ref="J90:K91"/>
    <mergeCell ref="L90:N91"/>
    <mergeCell ref="O90:P91"/>
    <mergeCell ref="C92:C93"/>
    <mergeCell ref="D92:F92"/>
    <mergeCell ref="G92:I92"/>
    <mergeCell ref="J92:K92"/>
    <mergeCell ref="L92:N92"/>
    <mergeCell ref="O92:P92"/>
    <mergeCell ref="D93:F93"/>
    <mergeCell ref="G93:I93"/>
    <mergeCell ref="J93:K93"/>
    <mergeCell ref="L93:N93"/>
    <mergeCell ref="O93:P93"/>
    <mergeCell ref="C94:C95"/>
    <mergeCell ref="D94:F94"/>
    <mergeCell ref="G94:I94"/>
    <mergeCell ref="J94:K94"/>
    <mergeCell ref="L94:N94"/>
    <mergeCell ref="O94:P94"/>
    <mergeCell ref="D95:F95"/>
    <mergeCell ref="G95:I95"/>
    <mergeCell ref="J95:K95"/>
    <mergeCell ref="L95:N95"/>
    <mergeCell ref="O95:P95"/>
    <mergeCell ref="C104:C106"/>
    <mergeCell ref="D104:M106"/>
    <mergeCell ref="N104:N106"/>
    <mergeCell ref="O104:P106"/>
    <mergeCell ref="G97:I97"/>
    <mergeCell ref="J97:K97"/>
    <mergeCell ref="L97:N97"/>
    <mergeCell ref="O97:P97"/>
    <mergeCell ref="B99:Q99"/>
    <mergeCell ref="C101:P102"/>
    <mergeCell ref="C96:C97"/>
    <mergeCell ref="D96:F96"/>
    <mergeCell ref="G96:I96"/>
    <mergeCell ref="J96:K96"/>
    <mergeCell ref="L96:N96"/>
    <mergeCell ref="O96:P96"/>
    <mergeCell ref="D97:F97"/>
    <mergeCell ref="D103:M103"/>
    <mergeCell ref="O103:P103"/>
    <mergeCell ref="C113:C115"/>
    <mergeCell ref="D113:M115"/>
    <mergeCell ref="N113:N115"/>
    <mergeCell ref="O113:P115"/>
    <mergeCell ref="C116:C118"/>
    <mergeCell ref="D116:M118"/>
    <mergeCell ref="N116:N118"/>
    <mergeCell ref="O116:P118"/>
    <mergeCell ref="C107:C109"/>
    <mergeCell ref="D107:M109"/>
    <mergeCell ref="N107:N109"/>
    <mergeCell ref="O107:P109"/>
    <mergeCell ref="C110:C112"/>
    <mergeCell ref="D110:M112"/>
    <mergeCell ref="N110:N112"/>
    <mergeCell ref="O110:P112"/>
    <mergeCell ref="B125:F125"/>
    <mergeCell ref="G125:J125"/>
    <mergeCell ref="K125:L126"/>
    <mergeCell ref="M125:N126"/>
    <mergeCell ref="O125:P126"/>
    <mergeCell ref="Q125:Q126"/>
    <mergeCell ref="B126:F126"/>
    <mergeCell ref="H126:J126"/>
    <mergeCell ref="B122:Q122"/>
    <mergeCell ref="B124:F124"/>
    <mergeCell ref="G124:J124"/>
    <mergeCell ref="K124:L124"/>
    <mergeCell ref="M124:N124"/>
    <mergeCell ref="O124:P124"/>
    <mergeCell ref="B129:F129"/>
    <mergeCell ref="G129:J129"/>
    <mergeCell ref="K129:L130"/>
    <mergeCell ref="M129:N130"/>
    <mergeCell ref="O129:P130"/>
    <mergeCell ref="Q129:Q130"/>
    <mergeCell ref="B130:F130"/>
    <mergeCell ref="H130:J130"/>
    <mergeCell ref="B127:F127"/>
    <mergeCell ref="G127:J127"/>
    <mergeCell ref="K127:L128"/>
    <mergeCell ref="M127:N128"/>
    <mergeCell ref="O127:P128"/>
    <mergeCell ref="Q127:Q128"/>
    <mergeCell ref="B128:F128"/>
    <mergeCell ref="H128:J128"/>
    <mergeCell ref="B133:F133"/>
    <mergeCell ref="G133:J133"/>
    <mergeCell ref="K133:L134"/>
    <mergeCell ref="M133:N134"/>
    <mergeCell ref="O133:P134"/>
    <mergeCell ref="Q133:Q134"/>
    <mergeCell ref="B134:F134"/>
    <mergeCell ref="H134:J134"/>
    <mergeCell ref="B131:F131"/>
    <mergeCell ref="G131:J131"/>
    <mergeCell ref="K131:L132"/>
    <mergeCell ref="M131:N132"/>
    <mergeCell ref="O131:P132"/>
    <mergeCell ref="Q131:Q132"/>
    <mergeCell ref="B132:F132"/>
    <mergeCell ref="H132:J132"/>
    <mergeCell ref="B137:F137"/>
    <mergeCell ref="G137:J137"/>
    <mergeCell ref="K137:L138"/>
    <mergeCell ref="M137:N138"/>
    <mergeCell ref="O137:P138"/>
    <mergeCell ref="Q137:Q138"/>
    <mergeCell ref="B138:F138"/>
    <mergeCell ref="H138:J138"/>
    <mergeCell ref="B135:F135"/>
    <mergeCell ref="G135:J135"/>
    <mergeCell ref="K135:L136"/>
    <mergeCell ref="M135:N136"/>
    <mergeCell ref="O135:P136"/>
    <mergeCell ref="Q135:Q136"/>
    <mergeCell ref="B136:F136"/>
    <mergeCell ref="H136:J136"/>
    <mergeCell ref="B141:F141"/>
    <mergeCell ref="G141:J141"/>
    <mergeCell ref="K141:L142"/>
    <mergeCell ref="M141:N142"/>
    <mergeCell ref="O141:P142"/>
    <mergeCell ref="Q141:Q142"/>
    <mergeCell ref="B142:F142"/>
    <mergeCell ref="H142:J142"/>
    <mergeCell ref="B139:F139"/>
    <mergeCell ref="G139:J139"/>
    <mergeCell ref="K139:L140"/>
    <mergeCell ref="M139:N140"/>
    <mergeCell ref="O139:P140"/>
    <mergeCell ref="Q139:Q140"/>
    <mergeCell ref="B140:F140"/>
    <mergeCell ref="H140:J140"/>
    <mergeCell ref="O145:P145"/>
    <mergeCell ref="B143:F143"/>
    <mergeCell ref="G143:J143"/>
    <mergeCell ref="K143:L144"/>
    <mergeCell ref="M143:N144"/>
    <mergeCell ref="O143:P144"/>
    <mergeCell ref="Q143:Q144"/>
    <mergeCell ref="B144:F144"/>
    <mergeCell ref="H144:J144"/>
  </mergeCells>
  <printOptions horizontalCentered="1"/>
  <pageMargins left="0.31496062992125984" right="0.39370078740157483" top="0.39370078740157483" bottom="0.59055118110236227" header="0.51181102362204722" footer="0.39370078740157483"/>
  <pageSetup paperSize="5" scale="73" firstPageNumber="3" fitToHeight="4" orientation="portrait" useFirstPageNumber="1" r:id="rId1"/>
  <headerFooter alignWithMargins="0">
    <oddFooter>&amp;CPage &amp;P&amp;R&amp;A</oddFooter>
  </headerFooter>
  <rowBreaks count="1" manualBreakCount="1">
    <brk id="77"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defaultSize="0" autoFill="0" autoLine="0" autoPict="0">
                <anchor>
                  <from>
                    <xdr:col>6</xdr:col>
                    <xdr:colOff>38100</xdr:colOff>
                    <xdr:row>108</xdr:row>
                    <xdr:rowOff>38100</xdr:rowOff>
                  </from>
                  <to>
                    <xdr:col>7</xdr:col>
                    <xdr:colOff>180975</xdr:colOff>
                    <xdr:row>109</xdr:row>
                    <xdr:rowOff>47625</xdr:rowOff>
                  </to>
                </anchor>
              </controlPr>
            </control>
          </mc:Choice>
        </mc:AlternateContent>
        <mc:AlternateContent xmlns:mc="http://schemas.openxmlformats.org/markup-compatibility/2006">
          <mc:Choice Requires="x14">
            <control shapeId="3074" r:id="rId5" name="Option Button 2">
              <controlPr defaultSize="0" autoFill="0" autoLine="0" autoPict="0">
                <anchor>
                  <from>
                    <xdr:col>7</xdr:col>
                    <xdr:colOff>257175</xdr:colOff>
                    <xdr:row>108</xdr:row>
                    <xdr:rowOff>38100</xdr:rowOff>
                  </from>
                  <to>
                    <xdr:col>8</xdr:col>
                    <xdr:colOff>104775</xdr:colOff>
                    <xdr:row>109</xdr:row>
                    <xdr:rowOff>47625</xdr:rowOff>
                  </to>
                </anchor>
              </controlPr>
            </control>
          </mc:Choice>
        </mc:AlternateContent>
        <mc:AlternateContent xmlns:mc="http://schemas.openxmlformats.org/markup-compatibility/2006">
          <mc:Choice Requires="x14">
            <control shapeId="3075" r:id="rId6" name="Group Box 3">
              <controlPr defaultSize="0" autoFill="0" autoPict="0">
                <anchor>
                  <from>
                    <xdr:col>5</xdr:col>
                    <xdr:colOff>828675</xdr:colOff>
                    <xdr:row>108</xdr:row>
                    <xdr:rowOff>38100</xdr:rowOff>
                  </from>
                  <to>
                    <xdr:col>9</xdr:col>
                    <xdr:colOff>333375</xdr:colOff>
                    <xdr:row>109</xdr:row>
                    <xdr:rowOff>66675</xdr:rowOff>
                  </to>
                </anchor>
              </controlPr>
            </control>
          </mc:Choice>
        </mc:AlternateContent>
        <mc:AlternateContent xmlns:mc="http://schemas.openxmlformats.org/markup-compatibility/2006">
          <mc:Choice Requires="x14">
            <control shapeId="3076" r:id="rId7" name="Option Button 4">
              <controlPr defaultSize="0" autoFill="0" autoLine="0" autoPict="0">
                <anchor>
                  <from>
                    <xdr:col>8</xdr:col>
                    <xdr:colOff>238125</xdr:colOff>
                    <xdr:row>108</xdr:row>
                    <xdr:rowOff>38100</xdr:rowOff>
                  </from>
                  <to>
                    <xdr:col>9</xdr:col>
                    <xdr:colOff>333375</xdr:colOff>
                    <xdr:row>109</xdr:row>
                    <xdr:rowOff>47625</xdr:rowOff>
                  </to>
                </anchor>
              </controlPr>
            </control>
          </mc:Choice>
        </mc:AlternateContent>
        <mc:AlternateContent xmlns:mc="http://schemas.openxmlformats.org/markup-compatibility/2006">
          <mc:Choice Requires="x14">
            <control shapeId="3077" r:id="rId8" name="Option Button 5">
              <controlPr defaultSize="0" autoFill="0" autoLine="0" autoPict="0">
                <anchor>
                  <from>
                    <xdr:col>6</xdr:col>
                    <xdr:colOff>276225</xdr:colOff>
                    <xdr:row>116</xdr:row>
                    <xdr:rowOff>9525</xdr:rowOff>
                  </from>
                  <to>
                    <xdr:col>7</xdr:col>
                    <xdr:colOff>371475</xdr:colOff>
                    <xdr:row>117</xdr:row>
                    <xdr:rowOff>19050</xdr:rowOff>
                  </to>
                </anchor>
              </controlPr>
            </control>
          </mc:Choice>
        </mc:AlternateContent>
        <mc:AlternateContent xmlns:mc="http://schemas.openxmlformats.org/markup-compatibility/2006">
          <mc:Choice Requires="x14">
            <control shapeId="3078" r:id="rId9" name="Option Button 6">
              <controlPr defaultSize="0" autoFill="0" autoLine="0" autoPict="0">
                <anchor>
                  <from>
                    <xdr:col>7</xdr:col>
                    <xdr:colOff>676275</xdr:colOff>
                    <xdr:row>116</xdr:row>
                    <xdr:rowOff>9525</xdr:rowOff>
                  </from>
                  <to>
                    <xdr:col>9</xdr:col>
                    <xdr:colOff>66675</xdr:colOff>
                    <xdr:row>117</xdr:row>
                    <xdr:rowOff>19050</xdr:rowOff>
                  </to>
                </anchor>
              </controlPr>
            </control>
          </mc:Choice>
        </mc:AlternateContent>
        <mc:AlternateContent xmlns:mc="http://schemas.openxmlformats.org/markup-compatibility/2006">
          <mc:Choice Requires="x14">
            <control shapeId="3079" r:id="rId10" name="Group Box 7">
              <controlPr defaultSize="0" autoFill="0" autoPict="0">
                <anchor>
                  <from>
                    <xdr:col>5</xdr:col>
                    <xdr:colOff>828675</xdr:colOff>
                    <xdr:row>116</xdr:row>
                    <xdr:rowOff>9525</xdr:rowOff>
                  </from>
                  <to>
                    <xdr:col>9</xdr:col>
                    <xdr:colOff>333375</xdr:colOff>
                    <xdr:row>117</xdr:row>
                    <xdr:rowOff>19050</xdr:rowOff>
                  </to>
                </anchor>
              </controlPr>
            </control>
          </mc:Choice>
        </mc:AlternateContent>
        <mc:AlternateContent xmlns:mc="http://schemas.openxmlformats.org/markup-compatibility/2006">
          <mc:Choice Requires="x14">
            <control shapeId="3080" r:id="rId11" name="Option Button 8">
              <controlPr defaultSize="0" autoFill="0" autoLine="0" autoPict="0">
                <anchor>
                  <from>
                    <xdr:col>6</xdr:col>
                    <xdr:colOff>333375</xdr:colOff>
                    <xdr:row>138</xdr:row>
                    <xdr:rowOff>66675</xdr:rowOff>
                  </from>
                  <to>
                    <xdr:col>7</xdr:col>
                    <xdr:colOff>419100</xdr:colOff>
                    <xdr:row>139</xdr:row>
                    <xdr:rowOff>66675</xdr:rowOff>
                  </to>
                </anchor>
              </controlPr>
            </control>
          </mc:Choice>
        </mc:AlternateContent>
        <mc:AlternateContent xmlns:mc="http://schemas.openxmlformats.org/markup-compatibility/2006">
          <mc:Choice Requires="x14">
            <control shapeId="3081" r:id="rId12" name="Option Button 9">
              <controlPr defaultSize="0" autoFill="0" autoLine="0" autoPict="0">
                <anchor>
                  <from>
                    <xdr:col>7</xdr:col>
                    <xdr:colOff>619125</xdr:colOff>
                    <xdr:row>138</xdr:row>
                    <xdr:rowOff>66675</xdr:rowOff>
                  </from>
                  <to>
                    <xdr:col>8</xdr:col>
                    <xdr:colOff>428625</xdr:colOff>
                    <xdr:row>139</xdr:row>
                    <xdr:rowOff>66675</xdr:rowOff>
                  </to>
                </anchor>
              </controlPr>
            </control>
          </mc:Choice>
        </mc:AlternateContent>
        <mc:AlternateContent xmlns:mc="http://schemas.openxmlformats.org/markup-compatibility/2006">
          <mc:Choice Requires="x14">
            <control shapeId="3082" r:id="rId13" name="Group Box 10">
              <controlPr defaultSize="0" autoFill="0" autoPict="0">
                <anchor>
                  <from>
                    <xdr:col>5</xdr:col>
                    <xdr:colOff>800100</xdr:colOff>
                    <xdr:row>138</xdr:row>
                    <xdr:rowOff>38100</xdr:rowOff>
                  </from>
                  <to>
                    <xdr:col>9</xdr:col>
                    <xdr:colOff>333375</xdr:colOff>
                    <xdr:row>139</xdr:row>
                    <xdr:rowOff>66675</xdr:rowOff>
                  </to>
                </anchor>
              </controlPr>
            </control>
          </mc:Choice>
        </mc:AlternateContent>
        <mc:AlternateContent xmlns:mc="http://schemas.openxmlformats.org/markup-compatibility/2006">
          <mc:Choice Requires="x14">
            <control shapeId="3083" r:id="rId14" name="Check Box 11">
              <controlPr defaultSize="0" autoFill="0" autoLine="0" autoPict="0">
                <anchor>
                  <from>
                    <xdr:col>2</xdr:col>
                    <xdr:colOff>990600</xdr:colOff>
                    <xdr:row>191</xdr:row>
                    <xdr:rowOff>152400</xdr:rowOff>
                  </from>
                  <to>
                    <xdr:col>5</xdr:col>
                    <xdr:colOff>304800</xdr:colOff>
                    <xdr:row>192</xdr:row>
                    <xdr:rowOff>133350</xdr:rowOff>
                  </to>
                </anchor>
              </controlPr>
            </control>
          </mc:Choice>
        </mc:AlternateContent>
        <mc:AlternateContent xmlns:mc="http://schemas.openxmlformats.org/markup-compatibility/2006">
          <mc:Choice Requires="x14">
            <control shapeId="3084" r:id="rId15" name="Check Box 12">
              <controlPr defaultSize="0" autoFill="0" autoLine="0" autoPict="0">
                <anchor>
                  <from>
                    <xdr:col>2</xdr:col>
                    <xdr:colOff>990600</xdr:colOff>
                    <xdr:row>194</xdr:row>
                    <xdr:rowOff>142875</xdr:rowOff>
                  </from>
                  <to>
                    <xdr:col>3</xdr:col>
                    <xdr:colOff>28575</xdr:colOff>
                    <xdr:row>195</xdr:row>
                    <xdr:rowOff>142875</xdr:rowOff>
                  </to>
                </anchor>
              </controlPr>
            </control>
          </mc:Choice>
        </mc:AlternateContent>
        <mc:AlternateContent xmlns:mc="http://schemas.openxmlformats.org/markup-compatibility/2006">
          <mc:Choice Requires="x14">
            <control shapeId="3085" r:id="rId16" name="Check Box 13">
              <controlPr locked="0" defaultSize="0" autoFill="0" autoLine="0" autoPict="0">
                <anchor>
                  <from>
                    <xdr:col>2</xdr:col>
                    <xdr:colOff>990600</xdr:colOff>
                    <xdr:row>192</xdr:row>
                    <xdr:rowOff>133350</xdr:rowOff>
                  </from>
                  <to>
                    <xdr:col>3</xdr:col>
                    <xdr:colOff>28575</xdr:colOff>
                    <xdr:row>193</xdr:row>
                    <xdr:rowOff>114300</xdr:rowOff>
                  </to>
                </anchor>
              </controlPr>
            </control>
          </mc:Choice>
        </mc:AlternateContent>
        <mc:AlternateContent xmlns:mc="http://schemas.openxmlformats.org/markup-compatibility/2006">
          <mc:Choice Requires="x14">
            <control shapeId="3086" r:id="rId17" name="Check Box 14">
              <controlPr locked="0" defaultSize="0" autoFill="0" autoLine="0" autoPict="0">
                <anchor>
                  <from>
                    <xdr:col>2</xdr:col>
                    <xdr:colOff>990600</xdr:colOff>
                    <xdr:row>193</xdr:row>
                    <xdr:rowOff>142875</xdr:rowOff>
                  </from>
                  <to>
                    <xdr:col>3</xdr:col>
                    <xdr:colOff>28575</xdr:colOff>
                    <xdr:row>194</xdr:row>
                    <xdr:rowOff>114300</xdr:rowOff>
                  </to>
                </anchor>
              </controlPr>
            </control>
          </mc:Choice>
        </mc:AlternateContent>
        <mc:AlternateContent xmlns:mc="http://schemas.openxmlformats.org/markup-compatibility/2006">
          <mc:Choice Requires="x14">
            <control shapeId="3087" r:id="rId18" name="Check Box 15">
              <controlPr defaultSize="0" autoFill="0" autoLine="0" autoPict="0" altText="">
                <anchor>
                  <from>
                    <xdr:col>16</xdr:col>
                    <xdr:colOff>238125</xdr:colOff>
                    <xdr:row>123</xdr:row>
                    <xdr:rowOff>504825</xdr:rowOff>
                  </from>
                  <to>
                    <xdr:col>16</xdr:col>
                    <xdr:colOff>571500</xdr:colOff>
                    <xdr:row>127</xdr:row>
                    <xdr:rowOff>57150</xdr:rowOff>
                  </to>
                </anchor>
              </controlPr>
            </control>
          </mc:Choice>
        </mc:AlternateContent>
        <mc:AlternateContent xmlns:mc="http://schemas.openxmlformats.org/markup-compatibility/2006">
          <mc:Choice Requires="x14">
            <control shapeId="3088" r:id="rId19" name="Check Box 16">
              <controlPr defaultSize="0" autoFill="0" autoLine="0" autoPict="0" altText="">
                <anchor>
                  <from>
                    <xdr:col>16</xdr:col>
                    <xdr:colOff>247650</xdr:colOff>
                    <xdr:row>126</xdr:row>
                    <xdr:rowOff>28575</xdr:rowOff>
                  </from>
                  <to>
                    <xdr:col>16</xdr:col>
                    <xdr:colOff>581025</xdr:colOff>
                    <xdr:row>127</xdr:row>
                    <xdr:rowOff>133350</xdr:rowOff>
                  </to>
                </anchor>
              </controlPr>
            </control>
          </mc:Choice>
        </mc:AlternateContent>
        <mc:AlternateContent xmlns:mc="http://schemas.openxmlformats.org/markup-compatibility/2006">
          <mc:Choice Requires="x14">
            <control shapeId="3089" r:id="rId20" name="Check Box 17">
              <controlPr defaultSize="0" autoFill="0" autoLine="0" autoPict="0" altText="">
                <anchor>
                  <from>
                    <xdr:col>16</xdr:col>
                    <xdr:colOff>238125</xdr:colOff>
                    <xdr:row>128</xdr:row>
                    <xdr:rowOff>57150</xdr:rowOff>
                  </from>
                  <to>
                    <xdr:col>16</xdr:col>
                    <xdr:colOff>571500</xdr:colOff>
                    <xdr:row>130</xdr:row>
                    <xdr:rowOff>9525</xdr:rowOff>
                  </to>
                </anchor>
              </controlPr>
            </control>
          </mc:Choice>
        </mc:AlternateContent>
        <mc:AlternateContent xmlns:mc="http://schemas.openxmlformats.org/markup-compatibility/2006">
          <mc:Choice Requires="x14">
            <control shapeId="3090" r:id="rId21" name="Check Box 18">
              <controlPr defaultSize="0" autoFill="0" autoLine="0" autoPict="0" altText="">
                <anchor>
                  <from>
                    <xdr:col>16</xdr:col>
                    <xdr:colOff>238125</xdr:colOff>
                    <xdr:row>130</xdr:row>
                    <xdr:rowOff>47625</xdr:rowOff>
                  </from>
                  <to>
                    <xdr:col>16</xdr:col>
                    <xdr:colOff>561975</xdr:colOff>
                    <xdr:row>131</xdr:row>
                    <xdr:rowOff>161925</xdr:rowOff>
                  </to>
                </anchor>
              </controlPr>
            </control>
          </mc:Choice>
        </mc:AlternateContent>
        <mc:AlternateContent xmlns:mc="http://schemas.openxmlformats.org/markup-compatibility/2006">
          <mc:Choice Requires="x14">
            <control shapeId="3091" r:id="rId22" name="Check Box 19">
              <controlPr defaultSize="0" autoFill="0" autoLine="0" autoPict="0" altText="">
                <anchor>
                  <from>
                    <xdr:col>16</xdr:col>
                    <xdr:colOff>238125</xdr:colOff>
                    <xdr:row>132</xdr:row>
                    <xdr:rowOff>57150</xdr:rowOff>
                  </from>
                  <to>
                    <xdr:col>16</xdr:col>
                    <xdr:colOff>561975</xdr:colOff>
                    <xdr:row>133</xdr:row>
                    <xdr:rowOff>161925</xdr:rowOff>
                  </to>
                </anchor>
              </controlPr>
            </control>
          </mc:Choice>
        </mc:AlternateContent>
        <mc:AlternateContent xmlns:mc="http://schemas.openxmlformats.org/markup-compatibility/2006">
          <mc:Choice Requires="x14">
            <control shapeId="3092" r:id="rId23" name="Check Box 20">
              <controlPr defaultSize="0" autoFill="0" autoLine="0" autoPict="0" altText="">
                <anchor>
                  <from>
                    <xdr:col>16</xdr:col>
                    <xdr:colOff>238125</xdr:colOff>
                    <xdr:row>134</xdr:row>
                    <xdr:rowOff>76200</xdr:rowOff>
                  </from>
                  <to>
                    <xdr:col>16</xdr:col>
                    <xdr:colOff>561975</xdr:colOff>
                    <xdr:row>135</xdr:row>
                    <xdr:rowOff>123825</xdr:rowOff>
                  </to>
                </anchor>
              </controlPr>
            </control>
          </mc:Choice>
        </mc:AlternateContent>
        <mc:AlternateContent xmlns:mc="http://schemas.openxmlformats.org/markup-compatibility/2006">
          <mc:Choice Requires="x14">
            <control shapeId="3093" r:id="rId24" name="Check Box 21">
              <controlPr defaultSize="0" autoFill="0" autoLine="0" autoPict="0" altText="">
                <anchor>
                  <from>
                    <xdr:col>16</xdr:col>
                    <xdr:colOff>238125</xdr:colOff>
                    <xdr:row>136</xdr:row>
                    <xdr:rowOff>47625</xdr:rowOff>
                  </from>
                  <to>
                    <xdr:col>16</xdr:col>
                    <xdr:colOff>561975</xdr:colOff>
                    <xdr:row>137</xdr:row>
                    <xdr:rowOff>142875</xdr:rowOff>
                  </to>
                </anchor>
              </controlPr>
            </control>
          </mc:Choice>
        </mc:AlternateContent>
        <mc:AlternateContent xmlns:mc="http://schemas.openxmlformats.org/markup-compatibility/2006">
          <mc:Choice Requires="x14">
            <control shapeId="3094" r:id="rId25" name="Check Box 22">
              <controlPr defaultSize="0" autoFill="0" autoLine="0" autoPict="0" altText="">
                <anchor>
                  <from>
                    <xdr:col>16</xdr:col>
                    <xdr:colOff>247650</xdr:colOff>
                    <xdr:row>137</xdr:row>
                    <xdr:rowOff>95250</xdr:rowOff>
                  </from>
                  <to>
                    <xdr:col>16</xdr:col>
                    <xdr:colOff>571500</xdr:colOff>
                    <xdr:row>140</xdr:row>
                    <xdr:rowOff>76200</xdr:rowOff>
                  </to>
                </anchor>
              </controlPr>
            </control>
          </mc:Choice>
        </mc:AlternateContent>
        <mc:AlternateContent xmlns:mc="http://schemas.openxmlformats.org/markup-compatibility/2006">
          <mc:Choice Requires="x14">
            <control shapeId="3095" r:id="rId26" name="Check Box 23">
              <controlPr defaultSize="0" autoFill="0" autoLine="0" autoPict="0" altText="">
                <anchor>
                  <from>
                    <xdr:col>16</xdr:col>
                    <xdr:colOff>238125</xdr:colOff>
                    <xdr:row>140</xdr:row>
                    <xdr:rowOff>28575</xdr:rowOff>
                  </from>
                  <to>
                    <xdr:col>16</xdr:col>
                    <xdr:colOff>561975</xdr:colOff>
                    <xdr:row>141</xdr:row>
                    <xdr:rowOff>142875</xdr:rowOff>
                  </to>
                </anchor>
              </controlPr>
            </control>
          </mc:Choice>
        </mc:AlternateContent>
        <mc:AlternateContent xmlns:mc="http://schemas.openxmlformats.org/markup-compatibility/2006">
          <mc:Choice Requires="x14">
            <control shapeId="3114" r:id="rId27" name="Drop Down 42">
              <controlPr defaultSize="0" autoLine="0" autoPict="0" altText="_x000a_">
                <anchor moveWithCells="1">
                  <from>
                    <xdr:col>9</xdr:col>
                    <xdr:colOff>219075</xdr:colOff>
                    <xdr:row>5</xdr:row>
                    <xdr:rowOff>9525</xdr:rowOff>
                  </from>
                  <to>
                    <xdr:col>11</xdr:col>
                    <xdr:colOff>200025</xdr:colOff>
                    <xdr:row>6</xdr:row>
                    <xdr:rowOff>0</xdr:rowOff>
                  </to>
                </anchor>
              </controlPr>
            </control>
          </mc:Choice>
        </mc:AlternateContent>
        <mc:AlternateContent xmlns:mc="http://schemas.openxmlformats.org/markup-compatibility/2006">
          <mc:Choice Requires="x14">
            <control shapeId="3123" r:id="rId28" name="Drop Down 51">
              <controlPr defaultSize="0" autoLine="0" autoPict="0">
                <anchor moveWithCells="1">
                  <from>
                    <xdr:col>13</xdr:col>
                    <xdr:colOff>142875</xdr:colOff>
                    <xdr:row>47</xdr:row>
                    <xdr:rowOff>66675</xdr:rowOff>
                  </from>
                  <to>
                    <xdr:col>13</xdr:col>
                    <xdr:colOff>819150</xdr:colOff>
                    <xdr:row>47</xdr:row>
                    <xdr:rowOff>276225</xdr:rowOff>
                  </to>
                </anchor>
              </controlPr>
            </control>
          </mc:Choice>
        </mc:AlternateContent>
        <mc:AlternateContent xmlns:mc="http://schemas.openxmlformats.org/markup-compatibility/2006">
          <mc:Choice Requires="x14">
            <control shapeId="3124" r:id="rId29" name="Drop Down 52">
              <controlPr defaultSize="0" autoLine="0" autoPict="0">
                <anchor moveWithCells="1">
                  <from>
                    <xdr:col>13</xdr:col>
                    <xdr:colOff>142875</xdr:colOff>
                    <xdr:row>50</xdr:row>
                    <xdr:rowOff>0</xdr:rowOff>
                  </from>
                  <to>
                    <xdr:col>13</xdr:col>
                    <xdr:colOff>790575</xdr:colOff>
                    <xdr:row>51</xdr:row>
                    <xdr:rowOff>9525</xdr:rowOff>
                  </to>
                </anchor>
              </controlPr>
            </control>
          </mc:Choice>
        </mc:AlternateContent>
        <mc:AlternateContent xmlns:mc="http://schemas.openxmlformats.org/markup-compatibility/2006">
          <mc:Choice Requires="x14">
            <control shapeId="3125" r:id="rId30" name="Drop Down 53">
              <controlPr defaultSize="0" autoLine="0" autoPict="0">
                <anchor moveWithCells="1">
                  <from>
                    <xdr:col>13</xdr:col>
                    <xdr:colOff>142875</xdr:colOff>
                    <xdr:row>53</xdr:row>
                    <xdr:rowOff>0</xdr:rowOff>
                  </from>
                  <to>
                    <xdr:col>13</xdr:col>
                    <xdr:colOff>790575</xdr:colOff>
                    <xdr:row>54</xdr:row>
                    <xdr:rowOff>9525</xdr:rowOff>
                  </to>
                </anchor>
              </controlPr>
            </control>
          </mc:Choice>
        </mc:AlternateContent>
        <mc:AlternateContent xmlns:mc="http://schemas.openxmlformats.org/markup-compatibility/2006">
          <mc:Choice Requires="x14">
            <control shapeId="3126" r:id="rId31" name="Drop Down 54">
              <controlPr defaultSize="0" autoLine="0" autoPict="0">
                <anchor moveWithCells="1">
                  <from>
                    <xdr:col>13</xdr:col>
                    <xdr:colOff>142875</xdr:colOff>
                    <xdr:row>57</xdr:row>
                    <xdr:rowOff>0</xdr:rowOff>
                  </from>
                  <to>
                    <xdr:col>13</xdr:col>
                    <xdr:colOff>790575</xdr:colOff>
                    <xdr:row>58</xdr:row>
                    <xdr:rowOff>9525</xdr:rowOff>
                  </to>
                </anchor>
              </controlPr>
            </control>
          </mc:Choice>
        </mc:AlternateContent>
        <mc:AlternateContent xmlns:mc="http://schemas.openxmlformats.org/markup-compatibility/2006">
          <mc:Choice Requires="x14">
            <control shapeId="3127" r:id="rId32" name="Drop Down 55">
              <controlPr defaultSize="0" autoLine="0" autoPict="0">
                <anchor moveWithCells="1">
                  <from>
                    <xdr:col>13</xdr:col>
                    <xdr:colOff>142875</xdr:colOff>
                    <xdr:row>60</xdr:row>
                    <xdr:rowOff>0</xdr:rowOff>
                  </from>
                  <to>
                    <xdr:col>13</xdr:col>
                    <xdr:colOff>790575</xdr:colOff>
                    <xdr:row>61</xdr:row>
                    <xdr:rowOff>9525</xdr:rowOff>
                  </to>
                </anchor>
              </controlPr>
            </control>
          </mc:Choice>
        </mc:AlternateContent>
        <mc:AlternateContent xmlns:mc="http://schemas.openxmlformats.org/markup-compatibility/2006">
          <mc:Choice Requires="x14">
            <control shapeId="3128" r:id="rId33" name="Check Box 56">
              <controlPr defaultSize="0" autoFill="0" autoLine="0" autoPict="0" altText="">
                <anchor>
                  <from>
                    <xdr:col>16</xdr:col>
                    <xdr:colOff>247650</xdr:colOff>
                    <xdr:row>142</xdr:row>
                    <xdr:rowOff>38100</xdr:rowOff>
                  </from>
                  <to>
                    <xdr:col>16</xdr:col>
                    <xdr:colOff>571500</xdr:colOff>
                    <xdr:row>143</xdr:row>
                    <xdr:rowOff>142875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86DB150-5BEC-42E8-A944-5A9E9F7C26CC}">
          <x14:formula1>
            <xm:f>Données!$A$7:$A$12</xm:f>
          </x14:formula1>
          <xm:sqref>G125:J125 G127:J127 G129:J129 G131:J131 G133:J133 G135:J135 G137:J137 G139:J139 G141:J141 G143:J143</xm:sqref>
        </x14:dataValidation>
        <x14:dataValidation type="list" allowBlank="1" showInputMessage="1" showErrorMessage="1" xr:uid="{FA5A1206-0FC3-4AA5-A948-6199EC695FA5}">
          <x14:formula1>
            <xm:f>Données!$A$14:$A$16</xm:f>
          </x14:formula1>
          <xm:sqref>N45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94DB-CC3B-44AE-8429-5207C759D60A}">
  <sheetPr codeName="Feuil1">
    <pageSetUpPr fitToPage="1"/>
  </sheetPr>
  <dimension ref="B1:AO574"/>
  <sheetViews>
    <sheetView workbookViewId="0">
      <selection activeCell="J13" sqref="J13"/>
    </sheetView>
  </sheetViews>
  <sheetFormatPr baseColWidth="10" defaultColWidth="11.42578125" defaultRowHeight="15" customHeight="1" x14ac:dyDescent="0.25"/>
  <cols>
    <col min="1" max="1" width="4.42578125" customWidth="1"/>
    <col min="2" max="2" width="6.5703125" style="165" customWidth="1"/>
    <col min="3" max="3" width="5.140625" style="166" customWidth="1"/>
    <col min="4" max="4" width="26.5703125" style="166" customWidth="1"/>
    <col min="5" max="5" width="26" style="166" customWidth="1"/>
    <col min="6" max="6" width="20.140625" style="166" customWidth="1"/>
    <col min="7" max="7" width="16.5703125" style="166" customWidth="1"/>
    <col min="8" max="8" width="18.140625" style="166" customWidth="1"/>
    <col min="9" max="9" width="21.5703125" style="219" customWidth="1"/>
    <col min="10" max="10" width="21.85546875" style="166" customWidth="1"/>
    <col min="11" max="11" width="22.140625" style="166" customWidth="1"/>
    <col min="12" max="12" width="22.42578125" style="166" customWidth="1"/>
    <col min="13" max="13" width="21.7109375" style="166" customWidth="1"/>
    <col min="14" max="14" width="18" style="166" customWidth="1"/>
    <col min="15" max="15" width="22.5703125" style="166" customWidth="1"/>
    <col min="16" max="16" width="10" customWidth="1"/>
  </cols>
  <sheetData>
    <row r="1" spans="2:41" ht="18" x14ac:dyDescent="0.25">
      <c r="B1" s="240"/>
      <c r="C1" s="241"/>
      <c r="D1" s="242"/>
      <c r="E1" s="242"/>
      <c r="F1" s="242"/>
      <c r="G1" s="242"/>
      <c r="H1" s="242"/>
      <c r="I1" s="243"/>
      <c r="J1" s="242"/>
      <c r="K1" s="244" t="s">
        <v>0</v>
      </c>
      <c r="L1" s="162"/>
      <c r="M1" s="163"/>
      <c r="N1" s="172"/>
      <c r="O1" s="157"/>
      <c r="P1" s="154"/>
      <c r="Q1" s="154"/>
      <c r="R1" s="154"/>
      <c r="S1" s="154"/>
      <c r="T1" s="154"/>
      <c r="U1" s="154"/>
      <c r="V1" s="154"/>
      <c r="W1" s="154"/>
      <c r="X1" s="154"/>
      <c r="Y1" s="154"/>
      <c r="Z1" s="154"/>
      <c r="AA1" s="154"/>
      <c r="AB1" s="153"/>
      <c r="AC1" s="153"/>
      <c r="AD1" s="153"/>
      <c r="AE1" s="153"/>
      <c r="AF1" s="153"/>
      <c r="AG1" s="153"/>
      <c r="AH1" s="153"/>
      <c r="AI1" s="153"/>
      <c r="AJ1" s="153"/>
      <c r="AK1" s="154"/>
    </row>
    <row r="2" spans="2:41" ht="27" customHeight="1" x14ac:dyDescent="0.25">
      <c r="B2" s="245"/>
      <c r="C2" s="246"/>
      <c r="D2" s="246"/>
      <c r="E2" s="246"/>
      <c r="F2" s="246"/>
      <c r="G2" s="247"/>
      <c r="H2" s="246"/>
      <c r="I2" s="248"/>
      <c r="J2" s="246"/>
      <c r="K2" s="249" t="s">
        <v>362</v>
      </c>
      <c r="L2" s="173"/>
      <c r="M2" s="164"/>
      <c r="N2" s="167"/>
      <c r="O2" s="157"/>
      <c r="P2" s="154"/>
      <c r="Q2" s="154"/>
      <c r="R2" s="154"/>
      <c r="S2" s="154"/>
      <c r="T2" s="154"/>
      <c r="U2" s="154"/>
      <c r="V2" s="154"/>
      <c r="W2" s="154"/>
      <c r="X2" s="154"/>
      <c r="Y2" s="154"/>
      <c r="Z2" s="154"/>
      <c r="AA2" s="154"/>
      <c r="AB2" s="153"/>
      <c r="AC2" s="153"/>
      <c r="AD2" s="153"/>
      <c r="AE2" s="153"/>
      <c r="AF2" s="153"/>
      <c r="AG2" s="153"/>
      <c r="AH2" s="153"/>
      <c r="AI2" s="153"/>
      <c r="AJ2" s="153"/>
      <c r="AK2" s="154"/>
    </row>
    <row r="3" spans="2:41" ht="26.25" customHeight="1" x14ac:dyDescent="0.35">
      <c r="B3" s="592" t="s">
        <v>1</v>
      </c>
      <c r="C3" s="593"/>
      <c r="D3" s="593"/>
      <c r="E3" s="593"/>
      <c r="F3" s="593"/>
      <c r="G3" s="593"/>
      <c r="H3" s="593"/>
      <c r="I3" s="593"/>
      <c r="J3" s="593"/>
      <c r="K3" s="594"/>
      <c r="L3" s="174"/>
      <c r="M3" s="174"/>
      <c r="N3" s="161"/>
      <c r="O3" s="161"/>
      <c r="P3" s="161"/>
      <c r="Q3" s="155"/>
      <c r="R3" s="156"/>
      <c r="S3" s="157"/>
      <c r="T3" s="154"/>
      <c r="U3" s="154"/>
      <c r="V3" s="154"/>
      <c r="W3" s="154"/>
      <c r="X3" s="154"/>
      <c r="Y3" s="154"/>
      <c r="Z3" s="154"/>
      <c r="AA3" s="154"/>
      <c r="AB3" s="154"/>
      <c r="AC3" s="154"/>
      <c r="AD3" s="154"/>
      <c r="AE3" s="154"/>
      <c r="AF3" s="153"/>
      <c r="AG3" s="153"/>
      <c r="AH3" s="153"/>
      <c r="AI3" s="153"/>
      <c r="AJ3" s="153"/>
      <c r="AK3" s="153"/>
      <c r="AL3" s="153"/>
      <c r="AM3" s="153"/>
      <c r="AN3" s="153"/>
      <c r="AO3" s="154"/>
    </row>
    <row r="4" spans="2:41" ht="25.5" customHeight="1" x14ac:dyDescent="0.25">
      <c r="B4" s="595" t="s">
        <v>109</v>
      </c>
      <c r="C4" s="596"/>
      <c r="D4" s="596"/>
      <c r="E4" s="596"/>
      <c r="F4" s="596"/>
      <c r="G4" s="596"/>
      <c r="H4" s="596"/>
      <c r="I4" s="596"/>
      <c r="J4" s="596"/>
      <c r="K4" s="597"/>
      <c r="L4" s="175"/>
      <c r="M4" s="175"/>
      <c r="N4" s="159"/>
      <c r="O4" s="159"/>
      <c r="P4" s="159"/>
      <c r="Q4" s="155"/>
      <c r="R4" s="156"/>
      <c r="S4" s="157"/>
      <c r="T4" s="154"/>
      <c r="U4" s="154"/>
      <c r="V4" s="154"/>
      <c r="W4" s="154"/>
      <c r="X4" s="154"/>
      <c r="Y4" s="154"/>
      <c r="Z4" s="154"/>
      <c r="AA4" s="154"/>
      <c r="AB4" s="154"/>
      <c r="AC4" s="154"/>
      <c r="AD4" s="154"/>
      <c r="AE4" s="154"/>
      <c r="AF4" s="153"/>
      <c r="AG4" s="153"/>
      <c r="AH4" s="153"/>
      <c r="AI4" s="153"/>
      <c r="AJ4" s="153"/>
      <c r="AK4" s="153"/>
      <c r="AL4" s="153"/>
      <c r="AM4" s="153"/>
      <c r="AN4" s="153"/>
      <c r="AO4" s="154"/>
    </row>
    <row r="5" spans="2:41" ht="15.75" thickBot="1" x14ac:dyDescent="0.3">
      <c r="B5" s="250"/>
      <c r="C5" s="251"/>
      <c r="D5" s="252"/>
      <c r="E5" s="251"/>
      <c r="F5" s="251"/>
      <c r="G5" s="251"/>
      <c r="H5" s="251"/>
      <c r="I5" s="253"/>
      <c r="J5" s="254"/>
      <c r="K5" s="255"/>
      <c r="L5" s="177"/>
      <c r="M5" s="176"/>
      <c r="N5" s="176"/>
      <c r="O5" s="169"/>
      <c r="P5" s="154"/>
      <c r="Q5" s="158"/>
      <c r="R5" s="156"/>
      <c r="S5" s="157"/>
      <c r="T5" s="154"/>
      <c r="U5" s="154"/>
      <c r="V5" s="154"/>
      <c r="W5" s="154"/>
      <c r="X5" s="154"/>
      <c r="Y5" s="154"/>
      <c r="Z5" s="154"/>
      <c r="AA5" s="154"/>
      <c r="AB5" s="154"/>
      <c r="AC5" s="154"/>
      <c r="AD5" s="154"/>
      <c r="AE5" s="154"/>
      <c r="AF5" s="154"/>
      <c r="AG5" s="154"/>
      <c r="AH5" s="154"/>
      <c r="AI5" s="154"/>
      <c r="AJ5" s="154"/>
      <c r="AK5" s="154"/>
      <c r="AL5" s="154"/>
      <c r="AM5" s="154"/>
      <c r="AN5" s="154"/>
      <c r="AO5" s="154"/>
    </row>
    <row r="6" spans="2:41" ht="15" customHeight="1" x14ac:dyDescent="0.25">
      <c r="B6" s="256"/>
      <c r="C6" s="257"/>
      <c r="D6" s="258"/>
      <c r="E6" s="257"/>
      <c r="F6" s="257"/>
      <c r="G6" s="257"/>
      <c r="H6" s="257"/>
      <c r="I6" s="259"/>
      <c r="J6" s="257"/>
      <c r="K6" s="260"/>
      <c r="O6"/>
    </row>
    <row r="7" spans="2:41" x14ac:dyDescent="0.25">
      <c r="B7" s="261"/>
      <c r="C7" s="262"/>
      <c r="D7" s="263"/>
      <c r="E7" s="262"/>
      <c r="F7" s="262"/>
      <c r="G7" s="262"/>
      <c r="H7" s="605" t="str">
        <f>IF(J10="","",IF(OR(G10&gt;J10,G10=""),"La date de début doit être inférieure à la date de fin",""))</f>
        <v/>
      </c>
      <c r="I7" s="264"/>
      <c r="J7" s="262"/>
      <c r="K7" s="265"/>
      <c r="O7"/>
    </row>
    <row r="8" spans="2:41" ht="27.95" customHeight="1" x14ac:dyDescent="0.25">
      <c r="B8" s="266" t="s">
        <v>178</v>
      </c>
      <c r="C8" s="267" t="s">
        <v>110</v>
      </c>
      <c r="D8" s="262"/>
      <c r="E8" s="262"/>
      <c r="F8" s="262"/>
      <c r="G8" s="262"/>
      <c r="H8" s="605"/>
      <c r="I8" s="264"/>
      <c r="J8" s="262"/>
      <c r="K8" s="602" t="str">
        <f>IF(G10="","",IF(J10-G10+1&gt;365,"Attention, l'exercice financier compte plus de 365 jours",IF(J10-G10+1&lt;365,"Attention, l'exercice financier compte moins de 365 jours","")))</f>
        <v/>
      </c>
      <c r="O8"/>
    </row>
    <row r="9" spans="2:41" ht="18" x14ac:dyDescent="0.25">
      <c r="B9" s="261"/>
      <c r="C9" s="262"/>
      <c r="D9" s="268"/>
      <c r="E9" s="262"/>
      <c r="F9" s="262"/>
      <c r="G9" s="269" t="s">
        <v>59</v>
      </c>
      <c r="H9" s="605"/>
      <c r="I9" s="264"/>
      <c r="J9" s="269" t="s">
        <v>59</v>
      </c>
      <c r="K9" s="602"/>
      <c r="O9"/>
    </row>
    <row r="10" spans="2:41" ht="18" x14ac:dyDescent="0.25">
      <c r="B10" s="261"/>
      <c r="C10" s="262"/>
      <c r="D10" s="268"/>
      <c r="E10" s="262"/>
      <c r="F10" s="270" t="s">
        <v>111</v>
      </c>
      <c r="G10" s="221"/>
      <c r="H10" s="605"/>
      <c r="I10" s="271" t="s">
        <v>112</v>
      </c>
      <c r="J10" s="221"/>
      <c r="K10" s="602"/>
      <c r="O10"/>
    </row>
    <row r="11" spans="2:41" ht="15" customHeight="1" thickBot="1" x14ac:dyDescent="0.3">
      <c r="B11" s="272"/>
      <c r="C11" s="273"/>
      <c r="D11" s="274"/>
      <c r="E11" s="273"/>
      <c r="F11" s="273"/>
      <c r="G11" s="273"/>
      <c r="H11" s="273"/>
      <c r="I11" s="275"/>
      <c r="J11" s="273"/>
      <c r="K11" s="276"/>
      <c r="O11"/>
    </row>
    <row r="12" spans="2:41" ht="15" customHeight="1" x14ac:dyDescent="0.25">
      <c r="B12" s="256"/>
      <c r="C12" s="257"/>
      <c r="D12" s="277"/>
      <c r="E12" s="257"/>
      <c r="F12" s="257"/>
      <c r="G12" s="257"/>
      <c r="H12" s="257"/>
      <c r="I12" s="259"/>
      <c r="J12" s="257"/>
      <c r="K12" s="260"/>
      <c r="O12"/>
    </row>
    <row r="13" spans="2:41" ht="18" x14ac:dyDescent="0.25">
      <c r="B13" s="266" t="s">
        <v>179</v>
      </c>
      <c r="C13" s="267" t="s">
        <v>113</v>
      </c>
      <c r="D13" s="262"/>
      <c r="E13" s="262"/>
      <c r="F13" s="262"/>
      <c r="G13" s="262"/>
      <c r="H13" s="262"/>
      <c r="I13" s="264"/>
      <c r="J13" s="262"/>
      <c r="K13" s="265"/>
      <c r="O13"/>
    </row>
    <row r="14" spans="2:41" x14ac:dyDescent="0.25">
      <c r="B14" s="261"/>
      <c r="C14" s="278" t="s">
        <v>114</v>
      </c>
      <c r="D14" s="262"/>
      <c r="E14" s="262"/>
      <c r="F14" s="262"/>
      <c r="G14" s="262"/>
      <c r="H14" s="262"/>
      <c r="I14" s="264"/>
      <c r="J14" s="262"/>
      <c r="K14" s="265"/>
      <c r="O14"/>
    </row>
    <row r="15" spans="2:41" ht="18" x14ac:dyDescent="0.25">
      <c r="B15" s="261"/>
      <c r="C15" s="262"/>
      <c r="D15" s="268"/>
      <c r="E15" s="262"/>
      <c r="F15" s="262"/>
      <c r="G15" s="262"/>
      <c r="H15" s="262"/>
      <c r="I15" s="264"/>
      <c r="J15" s="262"/>
      <c r="K15" s="265"/>
      <c r="O15"/>
    </row>
    <row r="16" spans="2:41" ht="18" x14ac:dyDescent="0.25">
      <c r="B16" s="261"/>
      <c r="C16" s="262"/>
      <c r="D16" s="268"/>
      <c r="E16" s="279" t="s">
        <v>115</v>
      </c>
      <c r="F16" s="262"/>
      <c r="G16" s="262"/>
      <c r="H16" s="262"/>
      <c r="I16" s="280">
        <f>'Détail du calcul'!K146</f>
        <v>0</v>
      </c>
      <c r="J16" s="262"/>
      <c r="K16" s="265"/>
      <c r="O16"/>
    </row>
    <row r="17" spans="2:16" ht="18" x14ac:dyDescent="0.25">
      <c r="B17" s="261"/>
      <c r="C17" s="262"/>
      <c r="D17" s="268"/>
      <c r="E17" s="279"/>
      <c r="F17" s="262"/>
      <c r="G17" s="262"/>
      <c r="H17" s="262"/>
      <c r="I17" s="264"/>
      <c r="J17" s="262"/>
      <c r="K17" s="265"/>
      <c r="O17"/>
    </row>
    <row r="18" spans="2:16" ht="18" x14ac:dyDescent="0.25">
      <c r="B18" s="261"/>
      <c r="C18" s="262"/>
      <c r="D18" s="268"/>
      <c r="E18" s="279" t="s">
        <v>116</v>
      </c>
      <c r="F18" s="262"/>
      <c r="G18" s="262"/>
      <c r="H18" s="262"/>
      <c r="I18" s="280">
        <f>IFERROR('Détail du calcul'!I87,0)</f>
        <v>0</v>
      </c>
      <c r="J18" s="262"/>
      <c r="K18" s="265"/>
      <c r="O18"/>
    </row>
    <row r="19" spans="2:16" ht="15" customHeight="1" x14ac:dyDescent="0.25">
      <c r="B19" s="261"/>
      <c r="C19" s="262"/>
      <c r="D19" s="268"/>
      <c r="E19" s="262"/>
      <c r="F19" s="262"/>
      <c r="G19" s="262"/>
      <c r="H19" s="262"/>
      <c r="I19" s="264"/>
      <c r="J19" s="262"/>
      <c r="K19" s="265"/>
      <c r="O19"/>
    </row>
    <row r="20" spans="2:16" ht="15" customHeight="1" x14ac:dyDescent="0.25">
      <c r="B20" s="261"/>
      <c r="C20" s="262"/>
      <c r="D20" s="268"/>
      <c r="E20" s="262"/>
      <c r="F20" s="262"/>
      <c r="G20" s="262"/>
      <c r="H20" s="262"/>
      <c r="I20" s="264"/>
      <c r="J20" s="262"/>
      <c r="K20" s="265"/>
      <c r="O20"/>
    </row>
    <row r="21" spans="2:16" ht="14.45" customHeight="1" x14ac:dyDescent="0.25">
      <c r="B21" s="261"/>
      <c r="C21" s="262"/>
      <c r="D21" s="598" t="s">
        <v>187</v>
      </c>
      <c r="E21" s="598"/>
      <c r="F21" s="598"/>
      <c r="G21" s="598"/>
      <c r="H21" s="598"/>
      <c r="I21" s="598"/>
      <c r="J21" s="598"/>
      <c r="K21" s="281"/>
      <c r="L21" s="168"/>
      <c r="M21" s="168"/>
      <c r="N21" s="168"/>
      <c r="O21" s="160"/>
      <c r="P21" s="160"/>
    </row>
    <row r="22" spans="2:16" ht="18" customHeight="1" x14ac:dyDescent="0.25">
      <c r="B22" s="261"/>
      <c r="C22" s="262"/>
      <c r="D22" s="598"/>
      <c r="E22" s="598"/>
      <c r="F22" s="598"/>
      <c r="G22" s="598"/>
      <c r="H22" s="598"/>
      <c r="I22" s="598"/>
      <c r="J22" s="598"/>
      <c r="K22" s="281"/>
      <c r="L22" s="168"/>
      <c r="M22" s="168"/>
      <c r="N22" s="168"/>
      <c r="O22" s="160"/>
      <c r="P22" s="160"/>
    </row>
    <row r="23" spans="2:16" ht="18" customHeight="1" thickBot="1" x14ac:dyDescent="0.3">
      <c r="B23" s="261"/>
      <c r="C23" s="262"/>
      <c r="D23" s="598"/>
      <c r="E23" s="598"/>
      <c r="F23" s="598"/>
      <c r="G23" s="598"/>
      <c r="H23" s="598"/>
      <c r="I23" s="598"/>
      <c r="J23" s="598"/>
      <c r="K23" s="281"/>
      <c r="L23" s="168"/>
      <c r="O23"/>
    </row>
    <row r="24" spans="2:16" ht="15" customHeight="1" x14ac:dyDescent="0.25">
      <c r="B24" s="256"/>
      <c r="C24" s="257"/>
      <c r="D24" s="277"/>
      <c r="E24" s="257"/>
      <c r="F24" s="257"/>
      <c r="G24" s="257"/>
      <c r="H24" s="257"/>
      <c r="I24" s="259"/>
      <c r="J24" s="257"/>
      <c r="K24" s="260"/>
      <c r="O24"/>
    </row>
    <row r="25" spans="2:16" ht="18" x14ac:dyDescent="0.25">
      <c r="B25" s="266" t="s">
        <v>180</v>
      </c>
      <c r="C25" s="267" t="s">
        <v>117</v>
      </c>
      <c r="D25" s="262"/>
      <c r="E25" s="262"/>
      <c r="F25" s="262"/>
      <c r="G25" s="262"/>
      <c r="H25" s="262"/>
      <c r="I25" s="264"/>
      <c r="J25" s="262"/>
      <c r="K25" s="265"/>
      <c r="O25"/>
    </row>
    <row r="26" spans="2:16" ht="15" customHeight="1" x14ac:dyDescent="0.25">
      <c r="B26" s="261"/>
      <c r="C26" s="262"/>
      <c r="D26" s="268"/>
      <c r="E26" s="262"/>
      <c r="F26" s="262"/>
      <c r="G26" s="262"/>
      <c r="H26" s="262"/>
      <c r="I26" s="264"/>
      <c r="J26" s="262"/>
      <c r="K26" s="265"/>
      <c r="O26"/>
    </row>
    <row r="27" spans="2:16" ht="15" customHeight="1" x14ac:dyDescent="0.25">
      <c r="B27" s="282"/>
      <c r="C27" s="283"/>
      <c r="D27" s="284" t="s">
        <v>349</v>
      </c>
      <c r="E27" s="283"/>
      <c r="F27" s="283"/>
      <c r="G27" s="283"/>
      <c r="H27" s="283"/>
      <c r="I27" s="285"/>
      <c r="J27" s="283"/>
      <c r="K27" s="286"/>
      <c r="L27" s="185"/>
      <c r="M27" s="185"/>
      <c r="N27" s="185"/>
      <c r="O27"/>
    </row>
    <row r="28" spans="2:16" ht="18.600000000000001" customHeight="1" x14ac:dyDescent="0.25">
      <c r="B28" s="261"/>
      <c r="C28" s="262"/>
      <c r="D28" s="284" t="s">
        <v>348</v>
      </c>
      <c r="E28" s="262"/>
      <c r="F28" s="262"/>
      <c r="G28" s="262"/>
      <c r="H28" s="262"/>
      <c r="I28" s="264"/>
      <c r="J28" s="262"/>
      <c r="K28" s="265"/>
      <c r="O28"/>
    </row>
    <row r="29" spans="2:16" ht="15" customHeight="1" x14ac:dyDescent="0.25">
      <c r="B29" s="261"/>
      <c r="C29" s="262"/>
      <c r="D29" s="268"/>
      <c r="E29" s="262"/>
      <c r="F29" s="262"/>
      <c r="G29" s="262"/>
      <c r="H29" s="262"/>
      <c r="I29" s="264"/>
      <c r="J29" s="262"/>
      <c r="K29" s="265"/>
      <c r="O29"/>
    </row>
    <row r="30" spans="2:16" ht="22.5" customHeight="1" x14ac:dyDescent="0.25">
      <c r="B30" s="261"/>
      <c r="C30" s="287"/>
      <c r="D30" s="288" t="s">
        <v>356</v>
      </c>
      <c r="E30" s="289"/>
      <c r="F30" s="289"/>
      <c r="G30" s="289"/>
      <c r="H30" s="290"/>
      <c r="I30" s="291"/>
      <c r="J30" s="290"/>
      <c r="K30" s="292"/>
      <c r="O30"/>
    </row>
    <row r="31" spans="2:16" ht="21" customHeight="1" x14ac:dyDescent="0.25">
      <c r="B31" s="261"/>
      <c r="C31" s="293"/>
      <c r="D31" s="279"/>
      <c r="E31" s="279"/>
      <c r="F31" s="279"/>
      <c r="G31" s="279"/>
      <c r="H31" s="262"/>
      <c r="I31" s="294"/>
      <c r="J31" s="604" t="str">
        <f>IF(OR(I32="",I32=0),"",IF(I32&lt;15000000,"Le montant est inférieur à 15 M$. Svp, laisser le montant à zéro.",""))</f>
        <v/>
      </c>
      <c r="K31" s="265"/>
      <c r="O31"/>
    </row>
    <row r="32" spans="2:16" ht="15.75" x14ac:dyDescent="0.25">
      <c r="B32" s="261"/>
      <c r="C32" s="293"/>
      <c r="D32" s="296" t="s">
        <v>357</v>
      </c>
      <c r="E32" s="279"/>
      <c r="F32" s="279"/>
      <c r="G32" s="279"/>
      <c r="H32" s="262"/>
      <c r="I32" s="323"/>
      <c r="J32" s="604"/>
      <c r="K32" s="265"/>
      <c r="O32"/>
    </row>
    <row r="33" spans="2:15" ht="15.6" customHeight="1" x14ac:dyDescent="0.25">
      <c r="B33" s="261"/>
      <c r="C33" s="293"/>
      <c r="D33" s="297" t="s">
        <v>360</v>
      </c>
      <c r="E33" s="279"/>
      <c r="F33" s="279"/>
      <c r="G33" s="279"/>
      <c r="H33" s="262"/>
      <c r="I33" s="264"/>
      <c r="J33" s="603"/>
      <c r="K33" s="265"/>
      <c r="O33"/>
    </row>
    <row r="34" spans="2:15" ht="15.95" customHeight="1" x14ac:dyDescent="0.25">
      <c r="B34" s="261"/>
      <c r="C34" s="293"/>
      <c r="D34" s="297" t="s">
        <v>361</v>
      </c>
      <c r="E34" s="279"/>
      <c r="F34" s="279"/>
      <c r="G34" s="279"/>
      <c r="H34" s="262"/>
      <c r="I34" s="264"/>
      <c r="J34" s="603"/>
      <c r="K34" s="265"/>
      <c r="O34"/>
    </row>
    <row r="35" spans="2:15" ht="21" customHeight="1" x14ac:dyDescent="0.25">
      <c r="B35" s="261"/>
      <c r="C35" s="293"/>
      <c r="D35" s="296"/>
      <c r="E35" s="279"/>
      <c r="F35" s="279"/>
      <c r="G35" s="279"/>
      <c r="H35" s="262"/>
      <c r="I35" s="264"/>
      <c r="J35" s="603"/>
      <c r="K35" s="265"/>
      <c r="O35"/>
    </row>
    <row r="36" spans="2:15" ht="18.95" customHeight="1" x14ac:dyDescent="0.25">
      <c r="B36" s="261"/>
      <c r="C36" s="293"/>
      <c r="D36" s="296" t="s">
        <v>198</v>
      </c>
      <c r="E36" s="279"/>
      <c r="F36" s="279"/>
      <c r="G36" s="279"/>
      <c r="H36" s="262"/>
      <c r="I36" s="323"/>
      <c r="J36" s="604" t="str">
        <f>IF(OR(I36="",I36=0),"",IF(I36&gt;I32,"Le montant est supérieur au MCI. Svp, laisser la case vide.",""))</f>
        <v/>
      </c>
      <c r="K36" s="265"/>
      <c r="O36"/>
    </row>
    <row r="37" spans="2:15" ht="17.45" customHeight="1" x14ac:dyDescent="0.25">
      <c r="B37" s="261"/>
      <c r="C37" s="293"/>
      <c r="D37" s="296" t="s">
        <v>358</v>
      </c>
      <c r="E37" s="279"/>
      <c r="F37" s="279"/>
      <c r="G37" s="279"/>
      <c r="H37" s="262"/>
      <c r="I37" s="264"/>
      <c r="J37" s="604"/>
      <c r="K37" s="265"/>
      <c r="O37"/>
    </row>
    <row r="38" spans="2:15" ht="14.45" customHeight="1" x14ac:dyDescent="0.25">
      <c r="B38" s="261"/>
      <c r="C38" s="293"/>
      <c r="D38" s="297"/>
      <c r="E38" s="279"/>
      <c r="F38" s="279"/>
      <c r="G38" s="279"/>
      <c r="H38" s="262"/>
      <c r="I38" s="264"/>
      <c r="J38" s="262"/>
      <c r="K38" s="265"/>
      <c r="O38"/>
    </row>
    <row r="39" spans="2:15" ht="3.95" customHeight="1" x14ac:dyDescent="0.25">
      <c r="B39" s="261"/>
      <c r="C39" s="293"/>
      <c r="D39" s="279"/>
      <c r="E39" s="279"/>
      <c r="F39" s="279"/>
      <c r="G39" s="279"/>
      <c r="H39" s="262"/>
      <c r="I39" s="264"/>
      <c r="J39" s="262"/>
      <c r="K39" s="265"/>
      <c r="O39"/>
    </row>
    <row r="40" spans="2:15" ht="21.95" customHeight="1" x14ac:dyDescent="0.25">
      <c r="B40" s="261"/>
      <c r="C40" s="293"/>
      <c r="D40" s="279"/>
      <c r="E40" s="279"/>
      <c r="F40" s="279"/>
      <c r="G40" s="279"/>
      <c r="H40" s="262"/>
      <c r="I40" s="264"/>
      <c r="J40" s="262"/>
      <c r="K40" s="265"/>
      <c r="O40"/>
    </row>
    <row r="41" spans="2:15" ht="18.95" customHeight="1" x14ac:dyDescent="0.25">
      <c r="B41" s="261"/>
      <c r="C41" s="293"/>
      <c r="D41" s="298" t="s">
        <v>272</v>
      </c>
      <c r="E41" s="279"/>
      <c r="F41" s="279"/>
      <c r="G41" s="279"/>
      <c r="H41" s="262"/>
      <c r="I41" s="323"/>
      <c r="J41" s="295"/>
      <c r="K41" s="265"/>
      <c r="O41"/>
    </row>
    <row r="42" spans="2:15" ht="18.95" customHeight="1" x14ac:dyDescent="0.25">
      <c r="B42" s="261"/>
      <c r="C42" s="293"/>
      <c r="D42" s="299" t="s">
        <v>359</v>
      </c>
      <c r="E42" s="279"/>
      <c r="F42" s="279"/>
      <c r="G42" s="279"/>
      <c r="H42" s="262"/>
      <c r="I42" s="300"/>
      <c r="J42" s="295"/>
      <c r="K42" s="265"/>
      <c r="O42"/>
    </row>
    <row r="43" spans="2:15" s="218" customFormat="1" ht="14.1" customHeight="1" x14ac:dyDescent="0.25">
      <c r="B43" s="301"/>
      <c r="C43" s="302"/>
      <c r="D43" s="299" t="s">
        <v>331</v>
      </c>
      <c r="E43" s="303"/>
      <c r="F43" s="303"/>
      <c r="G43" s="303"/>
      <c r="H43" s="303"/>
      <c r="I43" s="300"/>
      <c r="J43" s="303"/>
      <c r="K43" s="304"/>
      <c r="L43" s="217"/>
      <c r="M43" s="217"/>
      <c r="N43" s="217"/>
    </row>
    <row r="44" spans="2:15" s="218" customFormat="1" ht="14.1" customHeight="1" x14ac:dyDescent="0.25">
      <c r="B44" s="301"/>
      <c r="C44" s="302"/>
      <c r="D44" s="299"/>
      <c r="E44" s="303"/>
      <c r="F44" s="303"/>
      <c r="G44" s="303"/>
      <c r="H44" s="303"/>
      <c r="I44" s="300"/>
      <c r="J44" s="303"/>
      <c r="K44" s="304"/>
      <c r="L44" s="217"/>
      <c r="M44" s="217"/>
      <c r="N44" s="217"/>
    </row>
    <row r="45" spans="2:15" s="218" customFormat="1" ht="14.1" customHeight="1" x14ac:dyDescent="0.25">
      <c r="B45" s="301"/>
      <c r="C45" s="305"/>
      <c r="D45" s="306"/>
      <c r="E45" s="307"/>
      <c r="F45" s="307"/>
      <c r="G45" s="307"/>
      <c r="H45" s="307"/>
      <c r="I45" s="308"/>
      <c r="J45" s="307"/>
      <c r="K45" s="309"/>
      <c r="L45" s="217"/>
      <c r="M45" s="217"/>
      <c r="N45" s="217"/>
    </row>
    <row r="46" spans="2:15" ht="18.600000000000001" customHeight="1" x14ac:dyDescent="0.25">
      <c r="B46" s="261"/>
      <c r="C46" s="287"/>
      <c r="D46" s="279"/>
      <c r="E46" s="279"/>
      <c r="F46" s="279"/>
      <c r="G46" s="279"/>
      <c r="H46" s="262"/>
      <c r="I46" s="264"/>
      <c r="J46" s="262"/>
      <c r="K46" s="265"/>
      <c r="O46"/>
    </row>
    <row r="47" spans="2:15" ht="21.6" customHeight="1" x14ac:dyDescent="0.25">
      <c r="B47" s="261"/>
      <c r="C47" s="293"/>
      <c r="D47" s="310" t="s">
        <v>118</v>
      </c>
      <c r="E47" s="279"/>
      <c r="F47" s="279"/>
      <c r="G47" s="279"/>
      <c r="H47" s="262"/>
      <c r="I47" s="264"/>
      <c r="J47" s="262"/>
      <c r="K47" s="265"/>
      <c r="O47"/>
    </row>
    <row r="48" spans="2:15" ht="15.95" customHeight="1" x14ac:dyDescent="0.25">
      <c r="B48" s="261"/>
      <c r="C48" s="293"/>
      <c r="D48" s="311" t="s">
        <v>199</v>
      </c>
      <c r="E48" s="312"/>
      <c r="F48" s="312"/>
      <c r="G48" s="312"/>
      <c r="H48" s="262"/>
      <c r="I48" s="324"/>
      <c r="J48" s="604" t="str">
        <f>IF(OR(I48="",I48=0),"",IF(I48&lt;15000000,"Le montant est inférieur à 15 M$. Svp, laisser le montant à zéro.",""))</f>
        <v/>
      </c>
      <c r="K48" s="265"/>
      <c r="O48"/>
    </row>
    <row r="49" spans="2:15" ht="18" customHeight="1" x14ac:dyDescent="0.25">
      <c r="B49" s="261"/>
      <c r="C49" s="293"/>
      <c r="D49" s="311" t="s">
        <v>335</v>
      </c>
      <c r="E49" s="262"/>
      <c r="F49" s="312"/>
      <c r="G49" s="312"/>
      <c r="H49" s="262"/>
      <c r="I49" s="264"/>
      <c r="J49" s="604"/>
      <c r="K49" s="265"/>
      <c r="O49"/>
    </row>
    <row r="50" spans="2:15" ht="18" customHeight="1" x14ac:dyDescent="0.25">
      <c r="B50" s="261"/>
      <c r="C50" s="313"/>
      <c r="D50" s="314"/>
      <c r="E50" s="315"/>
      <c r="F50" s="316"/>
      <c r="G50" s="316"/>
      <c r="H50" s="315"/>
      <c r="I50" s="317"/>
      <c r="J50" s="315"/>
      <c r="K50" s="318"/>
      <c r="O50"/>
    </row>
    <row r="51" spans="2:15" ht="15" customHeight="1" x14ac:dyDescent="0.25">
      <c r="B51" s="261"/>
      <c r="C51" s="293"/>
      <c r="D51" s="319"/>
      <c r="E51" s="312"/>
      <c r="F51" s="312"/>
      <c r="G51" s="312"/>
      <c r="H51" s="262"/>
      <c r="I51" s="320"/>
      <c r="J51" s="262"/>
      <c r="K51" s="265"/>
      <c r="O51"/>
    </row>
    <row r="52" spans="2:15" ht="15" customHeight="1" x14ac:dyDescent="0.25">
      <c r="B52" s="261"/>
      <c r="C52" s="293"/>
      <c r="D52" s="321" t="s">
        <v>291</v>
      </c>
      <c r="E52" s="312"/>
      <c r="F52" s="312"/>
      <c r="G52" s="312"/>
      <c r="H52" s="262"/>
      <c r="I52" s="320"/>
      <c r="J52" s="262"/>
      <c r="K52" s="265"/>
      <c r="O52"/>
    </row>
    <row r="53" spans="2:15" ht="15.75" x14ac:dyDescent="0.25">
      <c r="B53" s="261"/>
      <c r="C53" s="293"/>
      <c r="D53" s="319" t="s">
        <v>237</v>
      </c>
      <c r="E53" s="312"/>
      <c r="F53" s="312"/>
      <c r="G53" s="312"/>
      <c r="H53" s="262"/>
      <c r="I53" s="323"/>
      <c r="J53" s="262"/>
      <c r="K53" s="265"/>
      <c r="O53"/>
    </row>
    <row r="54" spans="2:15" ht="15.75" x14ac:dyDescent="0.25">
      <c r="B54" s="261"/>
      <c r="C54" s="293"/>
      <c r="D54" s="319" t="s">
        <v>332</v>
      </c>
      <c r="E54" s="312"/>
      <c r="F54" s="312"/>
      <c r="G54" s="312"/>
      <c r="H54" s="262"/>
      <c r="I54" s="323"/>
      <c r="J54" s="262"/>
      <c r="K54" s="265"/>
      <c r="O54"/>
    </row>
    <row r="55" spans="2:15" ht="15.75" x14ac:dyDescent="0.25">
      <c r="B55" s="261"/>
      <c r="C55" s="293"/>
      <c r="D55" s="319" t="s">
        <v>238</v>
      </c>
      <c r="E55" s="312"/>
      <c r="F55" s="312"/>
      <c r="G55" s="312"/>
      <c r="H55" s="262"/>
      <c r="I55" s="323"/>
      <c r="J55" s="262"/>
      <c r="K55" s="265"/>
      <c r="O55"/>
    </row>
    <row r="56" spans="2:15" ht="15.75" x14ac:dyDescent="0.25">
      <c r="B56" s="261"/>
      <c r="C56" s="293"/>
      <c r="D56" s="319" t="s">
        <v>333</v>
      </c>
      <c r="E56" s="262"/>
      <c r="F56" s="262"/>
      <c r="G56" s="262"/>
      <c r="H56" s="262"/>
      <c r="I56" s="323"/>
      <c r="J56" s="262"/>
      <c r="K56" s="265"/>
      <c r="O56"/>
    </row>
    <row r="57" spans="2:15" ht="18.75" thickBot="1" x14ac:dyDescent="0.3">
      <c r="B57" s="272"/>
      <c r="C57" s="322"/>
      <c r="D57" s="274"/>
      <c r="E57" s="273"/>
      <c r="F57" s="273"/>
      <c r="G57" s="273"/>
      <c r="H57" s="273"/>
      <c r="I57" s="275"/>
      <c r="J57" s="273"/>
      <c r="K57" s="276"/>
      <c r="O57"/>
    </row>
    <row r="58" spans="2:15" ht="18" x14ac:dyDescent="0.25">
      <c r="B58" s="256"/>
      <c r="C58" s="257"/>
      <c r="D58" s="277"/>
      <c r="E58" s="257"/>
      <c r="F58" s="257"/>
      <c r="G58" s="257"/>
      <c r="H58" s="257"/>
      <c r="I58" s="259"/>
      <c r="J58" s="257"/>
      <c r="K58" s="260"/>
      <c r="O58"/>
    </row>
    <row r="59" spans="2:15" ht="18" x14ac:dyDescent="0.25">
      <c r="B59" s="266" t="s">
        <v>181</v>
      </c>
      <c r="C59" s="267" t="s">
        <v>334</v>
      </c>
      <c r="D59" s="262"/>
      <c r="E59" s="262"/>
      <c r="F59" s="262"/>
      <c r="G59" s="262"/>
      <c r="H59" s="262"/>
      <c r="I59" s="264"/>
      <c r="J59" s="262"/>
      <c r="K59" s="265"/>
      <c r="O59"/>
    </row>
    <row r="60" spans="2:15" ht="15" customHeight="1" x14ac:dyDescent="0.25">
      <c r="B60" s="261"/>
      <c r="C60" s="262"/>
      <c r="D60" s="268"/>
      <c r="E60" s="262"/>
      <c r="F60" s="262"/>
      <c r="G60" s="262"/>
      <c r="H60" s="262"/>
      <c r="I60" s="264"/>
      <c r="J60" s="262"/>
      <c r="K60" s="265"/>
      <c r="O60"/>
    </row>
    <row r="61" spans="2:15" ht="24" customHeight="1" x14ac:dyDescent="0.25">
      <c r="B61" s="261"/>
      <c r="C61" s="325" t="s">
        <v>242</v>
      </c>
      <c r="D61" s="262"/>
      <c r="E61" s="262"/>
      <c r="F61" s="262"/>
      <c r="G61" s="262"/>
      <c r="H61" s="262"/>
      <c r="I61" s="264"/>
      <c r="J61" s="262"/>
      <c r="K61" s="265"/>
      <c r="O61"/>
    </row>
    <row r="62" spans="2:15" ht="46.5" customHeight="1" x14ac:dyDescent="0.25">
      <c r="B62" s="261"/>
      <c r="C62" s="262"/>
      <c r="D62" s="326" t="s">
        <v>119</v>
      </c>
      <c r="E62" s="599" t="s">
        <v>120</v>
      </c>
      <c r="F62" s="600"/>
      <c r="G62" s="600"/>
      <c r="H62" s="600"/>
      <c r="I62" s="601"/>
      <c r="J62" s="327" t="s">
        <v>121</v>
      </c>
      <c r="K62" s="265"/>
      <c r="O62"/>
    </row>
    <row r="63" spans="2:15" ht="15" customHeight="1" x14ac:dyDescent="0.25">
      <c r="B63" s="261"/>
      <c r="C63" s="262"/>
      <c r="D63" s="328" t="s">
        <v>122</v>
      </c>
      <c r="E63" s="589" t="s">
        <v>123</v>
      </c>
      <c r="F63" s="590"/>
      <c r="G63" s="590"/>
      <c r="H63" s="590"/>
      <c r="I63" s="591"/>
      <c r="J63" s="336"/>
      <c r="K63" s="265"/>
      <c r="O63"/>
    </row>
    <row r="64" spans="2:15" ht="15" customHeight="1" x14ac:dyDescent="0.25">
      <c r="B64" s="261"/>
      <c r="C64" s="262"/>
      <c r="D64" s="329" t="s">
        <v>124</v>
      </c>
      <c r="E64" s="589" t="s">
        <v>336</v>
      </c>
      <c r="F64" s="590"/>
      <c r="G64" s="590"/>
      <c r="H64" s="590"/>
      <c r="I64" s="591"/>
      <c r="J64" s="330">
        <f>+G81</f>
        <v>0</v>
      </c>
      <c r="K64" s="265"/>
      <c r="O64"/>
    </row>
    <row r="65" spans="2:15" ht="15" customHeight="1" x14ac:dyDescent="0.25">
      <c r="B65" s="261"/>
      <c r="C65" s="262"/>
      <c r="D65" s="329" t="s">
        <v>125</v>
      </c>
      <c r="E65" s="589" t="s">
        <v>126</v>
      </c>
      <c r="F65" s="590"/>
      <c r="G65" s="590"/>
      <c r="H65" s="590"/>
      <c r="I65" s="591"/>
      <c r="J65" s="323"/>
      <c r="K65" s="265"/>
      <c r="O65"/>
    </row>
    <row r="66" spans="2:15" ht="15" customHeight="1" x14ac:dyDescent="0.25">
      <c r="B66" s="261"/>
      <c r="C66" s="262"/>
      <c r="D66" s="329" t="s">
        <v>127</v>
      </c>
      <c r="E66" s="589" t="s">
        <v>128</v>
      </c>
      <c r="F66" s="590"/>
      <c r="G66" s="590"/>
      <c r="H66" s="590"/>
      <c r="I66" s="591"/>
      <c r="J66" s="323"/>
      <c r="K66" s="265"/>
      <c r="O66"/>
    </row>
    <row r="67" spans="2:15" ht="15" customHeight="1" x14ac:dyDescent="0.25">
      <c r="B67" s="261"/>
      <c r="C67" s="262"/>
      <c r="D67" s="329" t="s">
        <v>246</v>
      </c>
      <c r="E67" s="589" t="s">
        <v>247</v>
      </c>
      <c r="F67" s="590"/>
      <c r="G67" s="590"/>
      <c r="H67" s="590"/>
      <c r="I67" s="591"/>
      <c r="J67" s="323"/>
      <c r="K67" s="265"/>
      <c r="O67"/>
    </row>
    <row r="68" spans="2:15" ht="15" customHeight="1" x14ac:dyDescent="0.25">
      <c r="B68" s="261"/>
      <c r="C68" s="262"/>
      <c r="D68" s="329" t="s">
        <v>129</v>
      </c>
      <c r="E68" s="589" t="s">
        <v>130</v>
      </c>
      <c r="F68" s="590"/>
      <c r="G68" s="590"/>
      <c r="H68" s="590"/>
      <c r="I68" s="591"/>
      <c r="J68" s="323"/>
      <c r="K68" s="265"/>
      <c r="O68"/>
    </row>
    <row r="69" spans="2:15" ht="15" customHeight="1" x14ac:dyDescent="0.25">
      <c r="B69" s="261"/>
      <c r="C69" s="262"/>
      <c r="D69" s="329" t="s">
        <v>131</v>
      </c>
      <c r="E69" s="589" t="s">
        <v>132</v>
      </c>
      <c r="F69" s="590"/>
      <c r="G69" s="590"/>
      <c r="H69" s="590"/>
      <c r="I69" s="591"/>
      <c r="J69" s="323"/>
      <c r="K69" s="265"/>
      <c r="O69"/>
    </row>
    <row r="70" spans="2:15" ht="15" customHeight="1" x14ac:dyDescent="0.25">
      <c r="B70" s="261"/>
      <c r="C70" s="262"/>
      <c r="D70" s="329" t="s">
        <v>133</v>
      </c>
      <c r="E70" s="589" t="s">
        <v>134</v>
      </c>
      <c r="F70" s="590"/>
      <c r="G70" s="590"/>
      <c r="H70" s="590"/>
      <c r="I70" s="591"/>
      <c r="J70" s="323"/>
      <c r="K70" s="265"/>
      <c r="O70"/>
    </row>
    <row r="71" spans="2:15" ht="15" customHeight="1" thickBot="1" x14ac:dyDescent="0.3">
      <c r="B71" s="261"/>
      <c r="C71" s="262"/>
      <c r="D71" s="331"/>
      <c r="E71" s="332" t="s">
        <v>240</v>
      </c>
      <c r="F71" s="332"/>
      <c r="G71" s="332"/>
      <c r="H71" s="332"/>
      <c r="I71" s="333"/>
      <c r="J71" s="334">
        <f>SUM(J63:J70)</f>
        <v>0</v>
      </c>
      <c r="K71" s="265"/>
      <c r="O71"/>
    </row>
    <row r="72" spans="2:15" ht="15" customHeight="1" thickTop="1" x14ac:dyDescent="0.25">
      <c r="B72" s="261"/>
      <c r="C72" s="262"/>
      <c r="D72" s="283"/>
      <c r="E72" s="283"/>
      <c r="F72" s="283"/>
      <c r="G72" s="283"/>
      <c r="H72" s="283"/>
      <c r="I72" s="285"/>
      <c r="J72" s="320"/>
      <c r="K72" s="265"/>
      <c r="O72"/>
    </row>
    <row r="73" spans="2:15" ht="15" customHeight="1" x14ac:dyDescent="0.25">
      <c r="B73" s="261"/>
      <c r="C73" s="262"/>
      <c r="D73" s="262" t="s">
        <v>244</v>
      </c>
      <c r="E73" s="283"/>
      <c r="F73" s="283"/>
      <c r="G73" s="283"/>
      <c r="H73" s="283"/>
      <c r="I73" s="285"/>
      <c r="J73" s="262"/>
      <c r="K73" s="265"/>
      <c r="O73"/>
    </row>
    <row r="74" spans="2:15" ht="15" customHeight="1" x14ac:dyDescent="0.25">
      <c r="B74" s="261"/>
      <c r="C74" s="262"/>
      <c r="D74" s="329" t="s">
        <v>216</v>
      </c>
      <c r="E74" s="589" t="s">
        <v>337</v>
      </c>
      <c r="F74" s="590"/>
      <c r="G74" s="590"/>
      <c r="H74" s="590"/>
      <c r="I74" s="591"/>
      <c r="J74" s="337"/>
      <c r="K74" s="265"/>
      <c r="O74"/>
    </row>
    <row r="75" spans="2:15" ht="15" customHeight="1" x14ac:dyDescent="0.25">
      <c r="B75" s="261"/>
      <c r="C75" s="262"/>
      <c r="D75" s="329" t="s">
        <v>249</v>
      </c>
      <c r="E75" s="589" t="s">
        <v>140</v>
      </c>
      <c r="F75" s="590"/>
      <c r="G75" s="590"/>
      <c r="H75" s="590"/>
      <c r="I75" s="591"/>
      <c r="J75" s="337"/>
      <c r="K75" s="265"/>
      <c r="O75"/>
    </row>
    <row r="76" spans="2:15" ht="15" customHeight="1" x14ac:dyDescent="0.25">
      <c r="B76" s="261"/>
      <c r="C76" s="262"/>
      <c r="D76" s="329" t="s">
        <v>250</v>
      </c>
      <c r="E76" s="589" t="s">
        <v>141</v>
      </c>
      <c r="F76" s="590"/>
      <c r="G76" s="590"/>
      <c r="H76" s="590"/>
      <c r="I76" s="591"/>
      <c r="J76" s="337"/>
      <c r="K76" s="265"/>
      <c r="O76"/>
    </row>
    <row r="77" spans="2:15" ht="15" customHeight="1" x14ac:dyDescent="0.25">
      <c r="B77" s="261"/>
      <c r="C77" s="262"/>
      <c r="D77" s="335" t="s">
        <v>142</v>
      </c>
      <c r="E77" s="589" t="s">
        <v>143</v>
      </c>
      <c r="F77" s="590"/>
      <c r="G77" s="590"/>
      <c r="H77" s="590"/>
      <c r="I77" s="591"/>
      <c r="J77" s="323"/>
      <c r="K77" s="265"/>
      <c r="O77"/>
    </row>
    <row r="78" spans="2:15" ht="15" customHeight="1" x14ac:dyDescent="0.25">
      <c r="B78" s="261"/>
      <c r="C78" s="262"/>
      <c r="D78" s="283"/>
      <c r="E78" s="283"/>
      <c r="F78" s="283"/>
      <c r="G78" s="283"/>
      <c r="H78" s="283"/>
      <c r="I78" s="285"/>
      <c r="J78" s="320"/>
      <c r="K78" s="265"/>
      <c r="O78"/>
    </row>
    <row r="79" spans="2:15" ht="15" customHeight="1" x14ac:dyDescent="0.25">
      <c r="B79" s="261"/>
      <c r="C79" s="262"/>
      <c r="D79" s="262" t="s">
        <v>217</v>
      </c>
      <c r="E79" s="283"/>
      <c r="F79" s="283"/>
      <c r="G79" s="283"/>
      <c r="H79" s="283"/>
      <c r="I79" s="285"/>
      <c r="J79" s="320"/>
      <c r="K79" s="265"/>
      <c r="O79"/>
    </row>
    <row r="80" spans="2:15" ht="62.45" customHeight="1" x14ac:dyDescent="0.25">
      <c r="B80" s="261"/>
      <c r="C80" s="262"/>
      <c r="D80" s="338" t="s">
        <v>234</v>
      </c>
      <c r="E80" s="339" t="s">
        <v>218</v>
      </c>
      <c r="F80" s="339" t="s">
        <v>219</v>
      </c>
      <c r="G80" s="339" t="s">
        <v>220</v>
      </c>
      <c r="H80" s="338" t="s">
        <v>232</v>
      </c>
      <c r="I80" s="340" t="s">
        <v>233</v>
      </c>
      <c r="J80" s="338" t="s">
        <v>221</v>
      </c>
      <c r="K80" s="341"/>
    </row>
    <row r="81" spans="2:15" ht="14.45" customHeight="1" thickBot="1" x14ac:dyDescent="0.3">
      <c r="B81" s="261"/>
      <c r="C81" s="262"/>
      <c r="D81" s="342" t="s">
        <v>231</v>
      </c>
      <c r="E81" s="343"/>
      <c r="F81" s="342"/>
      <c r="G81" s="343">
        <f>SUM(G82:G86)</f>
        <v>0</v>
      </c>
      <c r="H81" s="343"/>
      <c r="I81" s="344"/>
      <c r="J81" s="343">
        <f>SUM(J82:J86)</f>
        <v>0</v>
      </c>
      <c r="K81" s="341"/>
    </row>
    <row r="82" spans="2:15" ht="15" customHeight="1" thickTop="1" x14ac:dyDescent="0.25">
      <c r="B82" s="261"/>
      <c r="C82" s="262"/>
      <c r="D82" s="222"/>
      <c r="E82" s="223"/>
      <c r="F82" s="231"/>
      <c r="G82" s="345">
        <f>+E82*F82</f>
        <v>0</v>
      </c>
      <c r="H82" s="345">
        <f>IF(F82&gt;75%,E82*0.75,G82)</f>
        <v>0</v>
      </c>
      <c r="I82" s="346">
        <f>IFERROR(_xlfn.XLOOKUP(YEAR($J$10),'Montants pour calcul'!$A$25:$A$35,'Montants pour calcul'!$C$25:$C$35),0)</f>
        <v>0</v>
      </c>
      <c r="J82" s="345">
        <f>MIN(H82,I82)</f>
        <v>0</v>
      </c>
      <c r="K82" s="341"/>
    </row>
    <row r="83" spans="2:15" ht="15" customHeight="1" x14ac:dyDescent="0.25">
      <c r="B83" s="261"/>
      <c r="C83" s="262"/>
      <c r="D83" s="224"/>
      <c r="E83" s="225"/>
      <c r="F83" s="232"/>
      <c r="G83" s="347">
        <f t="shared" ref="G83:G86" si="0">+E83*F83</f>
        <v>0</v>
      </c>
      <c r="H83" s="347">
        <f t="shared" ref="H83:H86" si="1">IF(F83&gt;75%,E83*0.75,G83)</f>
        <v>0</v>
      </c>
      <c r="I83" s="346">
        <f>IFERROR(_xlfn.XLOOKUP(YEAR($J$10),'Montants pour calcul'!$A$25:$A$35,'Montants pour calcul'!$C$25:$C$35),0)</f>
        <v>0</v>
      </c>
      <c r="J83" s="347">
        <f t="shared" ref="J83:J86" si="2">MIN(H83,I83)</f>
        <v>0</v>
      </c>
      <c r="K83" s="341"/>
    </row>
    <row r="84" spans="2:15" ht="15" customHeight="1" x14ac:dyDescent="0.25">
      <c r="B84" s="261"/>
      <c r="C84" s="262"/>
      <c r="D84" s="224"/>
      <c r="E84" s="225"/>
      <c r="F84" s="232"/>
      <c r="G84" s="347">
        <f t="shared" si="0"/>
        <v>0</v>
      </c>
      <c r="H84" s="347">
        <f t="shared" si="1"/>
        <v>0</v>
      </c>
      <c r="I84" s="346">
        <f>IFERROR(_xlfn.XLOOKUP(YEAR($J$10),'Montants pour calcul'!$A$25:$A$35,'Montants pour calcul'!$C$25:$C$35),0)</f>
        <v>0</v>
      </c>
      <c r="J84" s="347">
        <f t="shared" si="2"/>
        <v>0</v>
      </c>
      <c r="K84" s="341"/>
    </row>
    <row r="85" spans="2:15" ht="15" customHeight="1" x14ac:dyDescent="0.25">
      <c r="B85" s="261"/>
      <c r="C85" s="262"/>
      <c r="D85" s="224"/>
      <c r="E85" s="225"/>
      <c r="F85" s="232"/>
      <c r="G85" s="347">
        <f t="shared" si="0"/>
        <v>0</v>
      </c>
      <c r="H85" s="347">
        <f t="shared" si="1"/>
        <v>0</v>
      </c>
      <c r="I85" s="346">
        <f>IFERROR(_xlfn.XLOOKUP(YEAR($J$10),'Montants pour calcul'!$A$25:$A$35,'Montants pour calcul'!$C$25:$C$35),0)</f>
        <v>0</v>
      </c>
      <c r="J85" s="347">
        <f t="shared" si="2"/>
        <v>0</v>
      </c>
      <c r="K85" s="341"/>
    </row>
    <row r="86" spans="2:15" ht="15" customHeight="1" x14ac:dyDescent="0.25">
      <c r="B86" s="261"/>
      <c r="C86" s="262"/>
      <c r="D86" s="224"/>
      <c r="E86" s="225"/>
      <c r="F86" s="232"/>
      <c r="G86" s="347">
        <f t="shared" si="0"/>
        <v>0</v>
      </c>
      <c r="H86" s="347">
        <f t="shared" si="1"/>
        <v>0</v>
      </c>
      <c r="I86" s="346">
        <f>IFERROR(_xlfn.XLOOKUP(YEAR($J$10),'Montants pour calcul'!$A$25:$A$35,'Montants pour calcul'!$C$25:$C$35),0)</f>
        <v>0</v>
      </c>
      <c r="J86" s="347">
        <f t="shared" si="2"/>
        <v>0</v>
      </c>
      <c r="K86" s="341"/>
    </row>
    <row r="87" spans="2:15" ht="24" customHeight="1" x14ac:dyDescent="0.25">
      <c r="B87" s="261"/>
      <c r="C87" s="325"/>
      <c r="D87" s="262"/>
      <c r="E87" s="262"/>
      <c r="F87" s="262"/>
      <c r="G87" s="262"/>
      <c r="H87" s="262"/>
      <c r="I87" s="264"/>
      <c r="J87" s="262"/>
      <c r="K87" s="265"/>
      <c r="O87"/>
    </row>
    <row r="88" spans="2:15" ht="24" customHeight="1" x14ac:dyDescent="0.25">
      <c r="B88" s="261"/>
      <c r="C88" s="325" t="s">
        <v>243</v>
      </c>
      <c r="D88" s="262"/>
      <c r="E88" s="262"/>
      <c r="F88" s="262"/>
      <c r="G88" s="262"/>
      <c r="H88" s="262"/>
      <c r="I88" s="264"/>
      <c r="J88" s="262"/>
      <c r="K88" s="265"/>
      <c r="O88"/>
    </row>
    <row r="89" spans="2:15" ht="15" customHeight="1" x14ac:dyDescent="0.25">
      <c r="B89" s="261"/>
      <c r="C89" s="262"/>
      <c r="D89" s="329" t="s">
        <v>135</v>
      </c>
      <c r="E89" s="589" t="s">
        <v>136</v>
      </c>
      <c r="F89" s="590"/>
      <c r="G89" s="590"/>
      <c r="H89" s="590"/>
      <c r="I89" s="591"/>
      <c r="J89" s="337"/>
      <c r="K89" s="348"/>
      <c r="O89"/>
    </row>
    <row r="90" spans="2:15" ht="15" customHeight="1" thickBot="1" x14ac:dyDescent="0.3">
      <c r="B90" s="261"/>
      <c r="C90" s="262"/>
      <c r="D90" s="349" t="s">
        <v>137</v>
      </c>
      <c r="E90" s="589" t="s">
        <v>138</v>
      </c>
      <c r="F90" s="590"/>
      <c r="G90" s="590"/>
      <c r="H90" s="590"/>
      <c r="I90" s="591"/>
      <c r="J90" s="350"/>
      <c r="K90" s="265"/>
      <c r="O90"/>
    </row>
    <row r="91" spans="2:15" ht="15" customHeight="1" thickTop="1" thickBot="1" x14ac:dyDescent="0.3">
      <c r="B91" s="261"/>
      <c r="C91" s="262"/>
      <c r="D91" s="331"/>
      <c r="E91" s="332" t="s">
        <v>241</v>
      </c>
      <c r="F91" s="332"/>
      <c r="G91" s="332"/>
      <c r="H91" s="332"/>
      <c r="I91" s="333"/>
      <c r="J91" s="334">
        <f>+J89+J90</f>
        <v>0</v>
      </c>
      <c r="K91" s="265"/>
      <c r="O91"/>
    </row>
    <row r="92" spans="2:15" ht="15" customHeight="1" thickTop="1" x14ac:dyDescent="0.25">
      <c r="B92" s="261"/>
      <c r="C92" s="262"/>
      <c r="D92" s="283"/>
      <c r="E92" s="283"/>
      <c r="F92" s="283"/>
      <c r="G92" s="283"/>
      <c r="H92" s="283"/>
      <c r="I92" s="285"/>
      <c r="J92" s="320"/>
      <c r="K92" s="265"/>
      <c r="O92"/>
    </row>
    <row r="93" spans="2:15" ht="15" customHeight="1" x14ac:dyDescent="0.25">
      <c r="B93" s="261"/>
      <c r="C93" s="262"/>
      <c r="D93" s="262" t="s">
        <v>245</v>
      </c>
      <c r="E93" s="283"/>
      <c r="F93" s="283"/>
      <c r="G93" s="283"/>
      <c r="H93" s="283"/>
      <c r="I93" s="285"/>
      <c r="J93" s="262"/>
      <c r="K93" s="265"/>
      <c r="O93"/>
    </row>
    <row r="94" spans="2:15" ht="15" customHeight="1" x14ac:dyDescent="0.25">
      <c r="B94" s="261"/>
      <c r="C94" s="262"/>
      <c r="D94" s="329" t="s">
        <v>248</v>
      </c>
      <c r="E94" s="589" t="s">
        <v>338</v>
      </c>
      <c r="F94" s="590"/>
      <c r="G94" s="590"/>
      <c r="H94" s="590"/>
      <c r="I94" s="591"/>
      <c r="J94" s="337"/>
      <c r="K94" s="265"/>
      <c r="O94"/>
    </row>
    <row r="95" spans="2:15" ht="15" customHeight="1" x14ac:dyDescent="0.25">
      <c r="B95" s="261"/>
      <c r="C95" s="262"/>
      <c r="D95" s="329" t="s">
        <v>251</v>
      </c>
      <c r="E95" s="589" t="s">
        <v>253</v>
      </c>
      <c r="F95" s="590"/>
      <c r="G95" s="590"/>
      <c r="H95" s="590"/>
      <c r="I95" s="591"/>
      <c r="J95" s="337"/>
      <c r="K95" s="265"/>
      <c r="O95"/>
    </row>
    <row r="96" spans="2:15" ht="15" customHeight="1" x14ac:dyDescent="0.25">
      <c r="B96" s="261"/>
      <c r="C96" s="262"/>
      <c r="D96" s="329" t="s">
        <v>252</v>
      </c>
      <c r="E96" s="589" t="s">
        <v>254</v>
      </c>
      <c r="F96" s="590"/>
      <c r="G96" s="590"/>
      <c r="H96" s="590"/>
      <c r="I96" s="591"/>
      <c r="J96" s="323"/>
      <c r="K96" s="265"/>
      <c r="O96"/>
    </row>
    <row r="97" spans="2:17" ht="15" customHeight="1" thickBot="1" x14ac:dyDescent="0.3">
      <c r="B97" s="272"/>
      <c r="C97" s="273"/>
      <c r="D97" s="274"/>
      <c r="E97" s="273"/>
      <c r="F97" s="273"/>
      <c r="G97" s="273"/>
      <c r="H97" s="273"/>
      <c r="I97" s="275"/>
      <c r="J97" s="273"/>
      <c r="K97" s="276"/>
      <c r="O97"/>
    </row>
    <row r="98" spans="2:17" ht="15" customHeight="1" x14ac:dyDescent="0.25">
      <c r="B98" s="256"/>
      <c r="C98" s="257"/>
      <c r="D98" s="277"/>
      <c r="E98" s="257"/>
      <c r="F98" s="257"/>
      <c r="G98" s="257"/>
      <c r="H98" s="257"/>
      <c r="I98" s="259"/>
      <c r="J98" s="257"/>
      <c r="K98" s="260"/>
      <c r="O98"/>
    </row>
    <row r="99" spans="2:17" ht="18" x14ac:dyDescent="0.25">
      <c r="B99" s="266" t="s">
        <v>182</v>
      </c>
      <c r="C99" s="267" t="s">
        <v>363</v>
      </c>
      <c r="D99" s="262"/>
      <c r="E99" s="262"/>
      <c r="F99" s="262"/>
      <c r="G99" s="262"/>
      <c r="H99" s="262"/>
      <c r="I99" s="264"/>
      <c r="J99" s="262"/>
      <c r="K99" s="265"/>
      <c r="O99"/>
    </row>
    <row r="100" spans="2:17" ht="18" x14ac:dyDescent="0.25">
      <c r="B100" s="266"/>
      <c r="C100" s="267"/>
      <c r="D100" s="262"/>
      <c r="E100" s="262"/>
      <c r="F100" s="262"/>
      <c r="G100" s="262"/>
      <c r="H100" s="262"/>
      <c r="I100" s="264"/>
      <c r="J100" s="262"/>
      <c r="K100" s="265"/>
      <c r="O100"/>
    </row>
    <row r="101" spans="2:17" ht="15.75" x14ac:dyDescent="0.25">
      <c r="B101" s="261"/>
      <c r="C101" s="351" t="s">
        <v>147</v>
      </c>
      <c r="D101" s="263"/>
      <c r="E101" s="262"/>
      <c r="F101" s="279"/>
      <c r="G101" s="279"/>
      <c r="H101" s="279"/>
      <c r="I101" s="294"/>
      <c r="J101" s="279"/>
      <c r="K101" s="265"/>
      <c r="O101"/>
    </row>
    <row r="102" spans="2:17" ht="15.75" x14ac:dyDescent="0.25">
      <c r="B102" s="261"/>
      <c r="C102" s="351" t="s">
        <v>366</v>
      </c>
      <c r="D102" s="263"/>
      <c r="E102" s="262"/>
      <c r="F102" s="279"/>
      <c r="G102" s="279"/>
      <c r="H102" s="279"/>
      <c r="I102" s="294"/>
      <c r="J102" s="279"/>
      <c r="K102" s="265"/>
      <c r="O102"/>
    </row>
    <row r="103" spans="2:17" ht="15" customHeight="1" x14ac:dyDescent="0.25">
      <c r="B103" s="261"/>
      <c r="C103" s="262"/>
      <c r="D103" s="263"/>
      <c r="E103" s="262"/>
      <c r="F103" s="262"/>
      <c r="G103" s="262"/>
      <c r="H103" s="262"/>
      <c r="I103" s="264"/>
      <c r="J103" s="262"/>
      <c r="K103" s="265"/>
      <c r="O103"/>
    </row>
    <row r="104" spans="2:17" ht="38.25" x14ac:dyDescent="0.25">
      <c r="B104" s="261"/>
      <c r="C104" s="262"/>
      <c r="D104" s="352" t="s">
        <v>144</v>
      </c>
      <c r="E104" s="353" t="s">
        <v>148</v>
      </c>
      <c r="F104" s="354"/>
      <c r="G104" s="354"/>
      <c r="H104" s="354"/>
      <c r="I104" s="355" t="s">
        <v>145</v>
      </c>
      <c r="J104" s="352" t="s">
        <v>149</v>
      </c>
      <c r="K104" s="265"/>
      <c r="O104"/>
    </row>
    <row r="105" spans="2:17" ht="14.45" customHeight="1" x14ac:dyDescent="0.25">
      <c r="B105" s="261"/>
      <c r="C105" s="262"/>
      <c r="D105" s="329" t="s">
        <v>150</v>
      </c>
      <c r="E105" s="589" t="s">
        <v>128</v>
      </c>
      <c r="F105" s="590"/>
      <c r="G105" s="590"/>
      <c r="H105" s="590"/>
      <c r="I105" s="323"/>
      <c r="J105" s="323"/>
      <c r="K105" s="265"/>
      <c r="O105"/>
    </row>
    <row r="106" spans="2:17" ht="14.45" customHeight="1" x14ac:dyDescent="0.25">
      <c r="B106" s="261"/>
      <c r="C106" s="262"/>
      <c r="D106" s="329" t="s">
        <v>151</v>
      </c>
      <c r="E106" s="589" t="s">
        <v>146</v>
      </c>
      <c r="F106" s="590"/>
      <c r="G106" s="590"/>
      <c r="H106" s="590"/>
      <c r="I106" s="323"/>
      <c r="J106" s="323"/>
      <c r="K106" s="265"/>
      <c r="O106"/>
    </row>
    <row r="107" spans="2:17" ht="14.45" customHeight="1" x14ac:dyDescent="0.25">
      <c r="B107" s="261"/>
      <c r="C107" s="262"/>
      <c r="D107" s="329" t="s">
        <v>152</v>
      </c>
      <c r="E107" s="589" t="s">
        <v>153</v>
      </c>
      <c r="F107" s="590"/>
      <c r="G107" s="590"/>
      <c r="H107" s="590"/>
      <c r="I107" s="323"/>
      <c r="J107" s="323"/>
      <c r="K107" s="265"/>
      <c r="O107"/>
    </row>
    <row r="108" spans="2:17" x14ac:dyDescent="0.25">
      <c r="B108" s="261"/>
      <c r="C108" s="262"/>
      <c r="D108" s="262"/>
      <c r="E108" s="262"/>
      <c r="F108" s="262"/>
      <c r="G108" s="262"/>
      <c r="H108" s="262"/>
      <c r="I108" s="264"/>
      <c r="J108" s="262"/>
      <c r="K108" s="265"/>
      <c r="O108"/>
    </row>
    <row r="109" spans="2:17" x14ac:dyDescent="0.25">
      <c r="B109" s="261"/>
      <c r="C109" s="262"/>
      <c r="D109" s="262" t="s">
        <v>139</v>
      </c>
      <c r="E109" s="262"/>
      <c r="F109" s="262"/>
      <c r="G109" s="262"/>
      <c r="H109" s="262"/>
      <c r="I109" s="264"/>
      <c r="J109" s="262"/>
      <c r="K109" s="265"/>
      <c r="O109"/>
    </row>
    <row r="110" spans="2:17" ht="36.950000000000003" customHeight="1" x14ac:dyDescent="0.25">
      <c r="B110" s="261"/>
      <c r="C110" s="262"/>
      <c r="D110" s="335" t="s">
        <v>154</v>
      </c>
      <c r="E110" s="589" t="s">
        <v>155</v>
      </c>
      <c r="F110" s="590"/>
      <c r="G110" s="590"/>
      <c r="H110" s="590"/>
      <c r="I110" s="323"/>
      <c r="J110" s="323"/>
      <c r="K110" s="265"/>
      <c r="O110"/>
    </row>
    <row r="111" spans="2:17" ht="36.950000000000003" customHeight="1" x14ac:dyDescent="0.25">
      <c r="B111" s="261"/>
      <c r="C111" s="262"/>
      <c r="D111" s="335" t="s">
        <v>156</v>
      </c>
      <c r="E111" s="589" t="s">
        <v>157</v>
      </c>
      <c r="F111" s="590"/>
      <c r="G111" s="590"/>
      <c r="H111" s="590"/>
      <c r="I111" s="323"/>
      <c r="J111" s="323"/>
      <c r="K111" s="265"/>
      <c r="O111"/>
    </row>
    <row r="112" spans="2:17" ht="15" customHeight="1" thickBot="1" x14ac:dyDescent="0.3">
      <c r="B112" s="356"/>
      <c r="C112" s="357"/>
      <c r="D112" s="357"/>
      <c r="E112" s="357"/>
      <c r="F112" s="357"/>
      <c r="G112" s="357"/>
      <c r="H112" s="357"/>
      <c r="I112" s="358"/>
      <c r="J112" s="357"/>
      <c r="K112" s="359"/>
      <c r="O112"/>
      <c r="P112" s="360"/>
      <c r="Q112" s="360"/>
    </row>
    <row r="113" spans="2:17" ht="15" customHeight="1" thickTop="1" x14ac:dyDescent="0.25">
      <c r="B113" s="262"/>
      <c r="C113" s="262"/>
      <c r="D113" s="262"/>
      <c r="E113" s="262"/>
      <c r="F113" s="262"/>
      <c r="G113" s="262"/>
      <c r="H113" s="262"/>
      <c r="I113" s="264"/>
      <c r="J113" s="262"/>
      <c r="K113" s="262"/>
      <c r="L113" s="262"/>
      <c r="M113" s="262"/>
      <c r="N113" s="262"/>
      <c r="O113" s="360"/>
      <c r="P113" s="360"/>
      <c r="Q113" s="360"/>
    </row>
    <row r="114" spans="2:17" ht="18" x14ac:dyDescent="0.25">
      <c r="B114" s="268" t="s">
        <v>183</v>
      </c>
      <c r="C114" s="267" t="s">
        <v>184</v>
      </c>
      <c r="D114" s="262"/>
      <c r="E114" s="262"/>
      <c r="F114" s="262"/>
      <c r="G114" s="262"/>
      <c r="H114" s="262"/>
      <c r="I114" s="361"/>
      <c r="J114" s="262"/>
      <c r="K114" s="262"/>
      <c r="L114" s="262"/>
      <c r="M114" s="262"/>
      <c r="N114" s="262"/>
      <c r="O114" s="360"/>
      <c r="P114" s="360"/>
      <c r="Q114" s="360"/>
    </row>
    <row r="115" spans="2:17" ht="15" customHeight="1" thickBot="1" x14ac:dyDescent="0.3">
      <c r="B115" s="293"/>
      <c r="C115" s="262"/>
      <c r="D115" s="262"/>
      <c r="E115" s="262"/>
      <c r="F115" s="262"/>
      <c r="G115" s="262"/>
      <c r="H115" s="262"/>
      <c r="I115" s="361"/>
      <c r="J115" s="262"/>
      <c r="K115" s="262"/>
      <c r="L115" s="262"/>
      <c r="M115" s="262"/>
      <c r="N115" s="262"/>
      <c r="O115" s="360"/>
      <c r="P115" s="360"/>
      <c r="Q115" s="360"/>
    </row>
    <row r="116" spans="2:17" x14ac:dyDescent="0.25">
      <c r="B116" s="293"/>
      <c r="C116" s="262"/>
      <c r="D116" s="362" t="s">
        <v>158</v>
      </c>
      <c r="E116" s="363"/>
      <c r="F116" s="363"/>
      <c r="G116" s="364">
        <f>_xlfn.XLOOKUP(YEAR(G10),'Montants pour calcul'!A6:A16,'Montants pour calcul'!B6:B16,0)</f>
        <v>0</v>
      </c>
      <c r="H116" s="365"/>
      <c r="I116" s="366"/>
      <c r="J116" s="365"/>
      <c r="K116" s="365"/>
      <c r="L116" s="367"/>
      <c r="M116" s="262"/>
      <c r="N116" s="262"/>
      <c r="O116" s="360"/>
      <c r="P116" s="360"/>
      <c r="Q116" s="360"/>
    </row>
    <row r="117" spans="2:17" x14ac:dyDescent="0.25">
      <c r="B117" s="293"/>
      <c r="C117" s="262"/>
      <c r="D117" s="365"/>
      <c r="E117" s="365"/>
      <c r="F117" s="365"/>
      <c r="G117" s="365"/>
      <c r="H117" s="365"/>
      <c r="I117" s="366"/>
      <c r="J117" s="365"/>
      <c r="K117" s="365"/>
      <c r="L117" s="367"/>
      <c r="M117" s="262"/>
      <c r="N117" s="262"/>
      <c r="O117" s="360"/>
      <c r="P117" s="360"/>
      <c r="Q117" s="360"/>
    </row>
    <row r="118" spans="2:17" ht="113.25" customHeight="1" thickBot="1" x14ac:dyDescent="0.3">
      <c r="B118" s="293"/>
      <c r="C118" s="262"/>
      <c r="D118" s="368" t="s">
        <v>159</v>
      </c>
      <c r="E118" s="369" t="s">
        <v>160</v>
      </c>
      <c r="F118" s="369" t="s">
        <v>161</v>
      </c>
      <c r="G118" s="369" t="s">
        <v>347</v>
      </c>
      <c r="H118" s="369" t="s">
        <v>163</v>
      </c>
      <c r="I118" s="370" t="s">
        <v>164</v>
      </c>
      <c r="J118" s="369" t="s">
        <v>165</v>
      </c>
      <c r="K118" s="369" t="s">
        <v>289</v>
      </c>
      <c r="L118" s="369" t="s">
        <v>166</v>
      </c>
      <c r="M118" s="369" t="s">
        <v>167</v>
      </c>
      <c r="N118" s="369" t="s">
        <v>165</v>
      </c>
      <c r="O118" s="369" t="s">
        <v>290</v>
      </c>
      <c r="P118" s="262"/>
      <c r="Q118" s="360"/>
    </row>
    <row r="119" spans="2:17" s="216" customFormat="1" ht="16.5" thickTop="1" thickBot="1" x14ac:dyDescent="0.3">
      <c r="B119" s="371"/>
      <c r="C119" s="361"/>
      <c r="D119" s="372" t="s">
        <v>168</v>
      </c>
      <c r="E119" s="373">
        <f>SUM(E122:E572)</f>
        <v>0</v>
      </c>
      <c r="F119" s="374">
        <f>+'Détail du calcul'!I11</f>
        <v>0</v>
      </c>
      <c r="G119" s="374"/>
      <c r="H119" s="373">
        <f t="shared" ref="H119:O119" si="3">SUM(H122:H572)</f>
        <v>0</v>
      </c>
      <c r="I119" s="373">
        <f t="shared" si="3"/>
        <v>0</v>
      </c>
      <c r="J119" s="373">
        <f t="shared" si="3"/>
        <v>0</v>
      </c>
      <c r="K119" s="373">
        <f t="shared" si="3"/>
        <v>0</v>
      </c>
      <c r="L119" s="373">
        <f t="shared" si="3"/>
        <v>0</v>
      </c>
      <c r="M119" s="373">
        <f t="shared" si="3"/>
        <v>0</v>
      </c>
      <c r="N119" s="373">
        <f>SUM(N122:N572)</f>
        <v>0</v>
      </c>
      <c r="O119" s="373">
        <f t="shared" si="3"/>
        <v>0</v>
      </c>
      <c r="P119" s="361"/>
      <c r="Q119" s="386"/>
    </row>
    <row r="120" spans="2:17" ht="15.75" thickTop="1" x14ac:dyDescent="0.25">
      <c r="B120" s="293"/>
      <c r="C120" s="262"/>
      <c r="D120" s="375"/>
      <c r="E120" s="375"/>
      <c r="F120" s="376"/>
      <c r="G120" s="376"/>
      <c r="H120" s="377"/>
      <c r="I120" s="378"/>
      <c r="J120" s="377"/>
      <c r="K120" s="377"/>
      <c r="L120" s="379"/>
      <c r="M120" s="380"/>
      <c r="N120" s="380"/>
      <c r="O120" s="380"/>
      <c r="P120" s="262"/>
      <c r="Q120" s="360"/>
    </row>
    <row r="121" spans="2:17" ht="13.5" customHeight="1" x14ac:dyDescent="0.25">
      <c r="B121" s="293"/>
      <c r="C121" s="262"/>
      <c r="D121" s="380"/>
      <c r="E121" s="380"/>
      <c r="F121" s="381"/>
      <c r="G121" s="381"/>
      <c r="H121" s="380"/>
      <c r="I121" s="382"/>
      <c r="J121" s="383"/>
      <c r="K121" s="383"/>
      <c r="L121" s="384"/>
      <c r="M121" s="367"/>
      <c r="N121" s="367"/>
      <c r="O121" s="367"/>
      <c r="P121" s="262"/>
      <c r="Q121" s="360"/>
    </row>
    <row r="122" spans="2:17" x14ac:dyDescent="0.25">
      <c r="B122" s="293"/>
      <c r="C122" s="262"/>
      <c r="D122" s="226"/>
      <c r="E122" s="227"/>
      <c r="F122" s="228"/>
      <c r="G122" s="385">
        <v>365</v>
      </c>
      <c r="H122" s="229"/>
      <c r="I122" s="233"/>
      <c r="J122" s="178">
        <f>IF($E122&gt;0,MIN(ROUND((ROUND($G$116*$F122/$G122,0))*H122/$E122,0),MAX(0,H122-I122)),0)</f>
        <v>0</v>
      </c>
      <c r="K122" s="178">
        <f>IF($E122&gt;0,H122-I122-J122,0)</f>
        <v>0</v>
      </c>
      <c r="L122" s="227"/>
      <c r="M122" s="234"/>
      <c r="N122" s="178">
        <f>IF($E122&gt;0,MIN(ROUND((ROUND($G$116*$F122/$G122,0))*L122/$E122,0),MAX(0,L122-M122)),0)</f>
        <v>0</v>
      </c>
      <c r="O122" s="178">
        <f>IF($E122&gt;0,L122-M122-N122,0)</f>
        <v>0</v>
      </c>
      <c r="P122" s="387"/>
      <c r="Q122" s="360"/>
    </row>
    <row r="123" spans="2:17" x14ac:dyDescent="0.25">
      <c r="B123" s="293"/>
      <c r="C123" s="262"/>
      <c r="D123" s="226"/>
      <c r="E123" s="227"/>
      <c r="F123" s="228"/>
      <c r="G123" s="385">
        <v>365</v>
      </c>
      <c r="H123" s="229"/>
      <c r="I123" s="233"/>
      <c r="J123" s="178">
        <f t="shared" ref="J123:J186" si="4">IF($E123&gt;0,MIN(ROUND((ROUND($G$116*$F123/$G123,0))*H123/$E123,0),MAX(0,H123-I123)),0)</f>
        <v>0</v>
      </c>
      <c r="K123" s="178">
        <f t="shared" ref="K123:K186" si="5">IF($E123&gt;0,H123-I123-J123,0)</f>
        <v>0</v>
      </c>
      <c r="L123" s="227"/>
      <c r="M123" s="234"/>
      <c r="N123" s="178">
        <f t="shared" ref="N123:N186" si="6">IF($E123&gt;0,MIN(ROUND((ROUND($G$116*$F123/$G123,0))*L123/$E123,0),MAX(0,L123-M123)),0)</f>
        <v>0</v>
      </c>
      <c r="O123" s="178">
        <f t="shared" ref="O123:O186" si="7">IF($E123&gt;0,L123-M123-N123,0)</f>
        <v>0</v>
      </c>
      <c r="P123" s="262"/>
      <c r="Q123" s="360"/>
    </row>
    <row r="124" spans="2:17" x14ac:dyDescent="0.25">
      <c r="B124" s="293"/>
      <c r="C124" s="262"/>
      <c r="D124" s="226"/>
      <c r="E124" s="227"/>
      <c r="F124" s="228"/>
      <c r="G124" s="385">
        <v>365</v>
      </c>
      <c r="H124" s="229"/>
      <c r="I124" s="233"/>
      <c r="J124" s="178">
        <f t="shared" si="4"/>
        <v>0</v>
      </c>
      <c r="K124" s="178">
        <f t="shared" si="5"/>
        <v>0</v>
      </c>
      <c r="L124" s="227"/>
      <c r="M124" s="234"/>
      <c r="N124" s="178">
        <f t="shared" si="6"/>
        <v>0</v>
      </c>
      <c r="O124" s="178">
        <f t="shared" si="7"/>
        <v>0</v>
      </c>
      <c r="P124" s="262"/>
      <c r="Q124" s="360"/>
    </row>
    <row r="125" spans="2:17" x14ac:dyDescent="0.25">
      <c r="B125" s="293"/>
      <c r="C125" s="262"/>
      <c r="D125" s="226"/>
      <c r="E125" s="227"/>
      <c r="F125" s="228"/>
      <c r="G125" s="385">
        <v>365</v>
      </c>
      <c r="H125" s="229"/>
      <c r="I125" s="233"/>
      <c r="J125" s="178">
        <f t="shared" si="4"/>
        <v>0</v>
      </c>
      <c r="K125" s="178">
        <f t="shared" si="5"/>
        <v>0</v>
      </c>
      <c r="L125" s="227"/>
      <c r="M125" s="234"/>
      <c r="N125" s="178">
        <f t="shared" si="6"/>
        <v>0</v>
      </c>
      <c r="O125" s="178">
        <f t="shared" si="7"/>
        <v>0</v>
      </c>
      <c r="P125" s="262"/>
      <c r="Q125" s="360"/>
    </row>
    <row r="126" spans="2:17" x14ac:dyDescent="0.25">
      <c r="B126" s="293"/>
      <c r="C126" s="262"/>
      <c r="D126" s="226"/>
      <c r="E126" s="227"/>
      <c r="F126" s="228"/>
      <c r="G126" s="385">
        <v>365</v>
      </c>
      <c r="H126" s="229"/>
      <c r="I126" s="233"/>
      <c r="J126" s="178">
        <f t="shared" si="4"/>
        <v>0</v>
      </c>
      <c r="K126" s="178">
        <f t="shared" si="5"/>
        <v>0</v>
      </c>
      <c r="L126" s="227"/>
      <c r="M126" s="234"/>
      <c r="N126" s="178">
        <f t="shared" si="6"/>
        <v>0</v>
      </c>
      <c r="O126" s="178">
        <f t="shared" si="7"/>
        <v>0</v>
      </c>
      <c r="P126" s="262"/>
      <c r="Q126" s="360"/>
    </row>
    <row r="127" spans="2:17" x14ac:dyDescent="0.25">
      <c r="B127" s="293"/>
      <c r="C127" s="262"/>
      <c r="D127" s="226"/>
      <c r="E127" s="227"/>
      <c r="F127" s="228"/>
      <c r="G127" s="385">
        <v>365</v>
      </c>
      <c r="H127" s="229"/>
      <c r="I127" s="233"/>
      <c r="J127" s="178">
        <f t="shared" si="4"/>
        <v>0</v>
      </c>
      <c r="K127" s="178">
        <f t="shared" si="5"/>
        <v>0</v>
      </c>
      <c r="L127" s="227"/>
      <c r="M127" s="234"/>
      <c r="N127" s="178">
        <f t="shared" si="6"/>
        <v>0</v>
      </c>
      <c r="O127" s="178">
        <f t="shared" si="7"/>
        <v>0</v>
      </c>
      <c r="P127" s="262"/>
      <c r="Q127" s="360"/>
    </row>
    <row r="128" spans="2:17" x14ac:dyDescent="0.25">
      <c r="B128" s="293"/>
      <c r="C128" s="262"/>
      <c r="D128" s="226"/>
      <c r="E128" s="227"/>
      <c r="F128" s="228"/>
      <c r="G128" s="385">
        <v>365</v>
      </c>
      <c r="H128" s="229"/>
      <c r="I128" s="233"/>
      <c r="J128" s="178">
        <f t="shared" si="4"/>
        <v>0</v>
      </c>
      <c r="K128" s="178">
        <f t="shared" si="5"/>
        <v>0</v>
      </c>
      <c r="L128" s="227"/>
      <c r="M128" s="234"/>
      <c r="N128" s="178">
        <f t="shared" si="6"/>
        <v>0</v>
      </c>
      <c r="O128" s="178">
        <f t="shared" si="7"/>
        <v>0</v>
      </c>
      <c r="P128" s="262"/>
      <c r="Q128" s="360"/>
    </row>
    <row r="129" spans="2:17" x14ac:dyDescent="0.25">
      <c r="B129" s="293"/>
      <c r="C129" s="262"/>
      <c r="D129" s="226"/>
      <c r="E129" s="227"/>
      <c r="F129" s="228"/>
      <c r="G129" s="385">
        <v>365</v>
      </c>
      <c r="H129" s="229"/>
      <c r="I129" s="233"/>
      <c r="J129" s="178">
        <f t="shared" si="4"/>
        <v>0</v>
      </c>
      <c r="K129" s="178">
        <f t="shared" si="5"/>
        <v>0</v>
      </c>
      <c r="L129" s="227"/>
      <c r="M129" s="234"/>
      <c r="N129" s="178">
        <f t="shared" si="6"/>
        <v>0</v>
      </c>
      <c r="O129" s="178">
        <f t="shared" si="7"/>
        <v>0</v>
      </c>
      <c r="P129" s="262"/>
      <c r="Q129" s="360"/>
    </row>
    <row r="130" spans="2:17" x14ac:dyDescent="0.25">
      <c r="B130" s="293"/>
      <c r="C130" s="262"/>
      <c r="D130" s="226"/>
      <c r="E130" s="227"/>
      <c r="F130" s="228"/>
      <c r="G130" s="385">
        <v>365</v>
      </c>
      <c r="H130" s="229"/>
      <c r="I130" s="233"/>
      <c r="J130" s="178">
        <f t="shared" si="4"/>
        <v>0</v>
      </c>
      <c r="K130" s="178">
        <f t="shared" si="5"/>
        <v>0</v>
      </c>
      <c r="L130" s="227"/>
      <c r="M130" s="234"/>
      <c r="N130" s="178">
        <f t="shared" si="6"/>
        <v>0</v>
      </c>
      <c r="O130" s="178">
        <f t="shared" si="7"/>
        <v>0</v>
      </c>
      <c r="P130" s="262"/>
      <c r="Q130" s="360"/>
    </row>
    <row r="131" spans="2:17" x14ac:dyDescent="0.25">
      <c r="B131" s="293"/>
      <c r="C131" s="262"/>
      <c r="D131" s="226"/>
      <c r="E131" s="227"/>
      <c r="F131" s="228"/>
      <c r="G131" s="385">
        <v>365</v>
      </c>
      <c r="H131" s="229"/>
      <c r="I131" s="233"/>
      <c r="J131" s="178">
        <f t="shared" si="4"/>
        <v>0</v>
      </c>
      <c r="K131" s="178">
        <f t="shared" si="5"/>
        <v>0</v>
      </c>
      <c r="L131" s="227"/>
      <c r="M131" s="234"/>
      <c r="N131" s="178">
        <f t="shared" si="6"/>
        <v>0</v>
      </c>
      <c r="O131" s="178">
        <f t="shared" si="7"/>
        <v>0</v>
      </c>
      <c r="P131" s="262"/>
      <c r="Q131" s="360"/>
    </row>
    <row r="132" spans="2:17" x14ac:dyDescent="0.25">
      <c r="B132" s="293"/>
      <c r="C132" s="262"/>
      <c r="D132" s="226"/>
      <c r="E132" s="227"/>
      <c r="F132" s="228"/>
      <c r="G132" s="385">
        <v>365</v>
      </c>
      <c r="H132" s="229"/>
      <c r="I132" s="233"/>
      <c r="J132" s="178">
        <f t="shared" si="4"/>
        <v>0</v>
      </c>
      <c r="K132" s="178">
        <f t="shared" si="5"/>
        <v>0</v>
      </c>
      <c r="L132" s="227"/>
      <c r="M132" s="234"/>
      <c r="N132" s="178">
        <f t="shared" si="6"/>
        <v>0</v>
      </c>
      <c r="O132" s="178">
        <f t="shared" si="7"/>
        <v>0</v>
      </c>
      <c r="P132" s="262"/>
      <c r="Q132" s="360"/>
    </row>
    <row r="133" spans="2:17" x14ac:dyDescent="0.25">
      <c r="B133" s="293"/>
      <c r="C133" s="262"/>
      <c r="D133" s="226"/>
      <c r="E133" s="227"/>
      <c r="F133" s="228"/>
      <c r="G133" s="385">
        <v>365</v>
      </c>
      <c r="H133" s="229"/>
      <c r="I133" s="233"/>
      <c r="J133" s="178">
        <f t="shared" si="4"/>
        <v>0</v>
      </c>
      <c r="K133" s="178">
        <f t="shared" si="5"/>
        <v>0</v>
      </c>
      <c r="L133" s="227"/>
      <c r="M133" s="234"/>
      <c r="N133" s="178">
        <f t="shared" si="6"/>
        <v>0</v>
      </c>
      <c r="O133" s="178">
        <f t="shared" si="7"/>
        <v>0</v>
      </c>
      <c r="P133" s="262"/>
      <c r="Q133" s="360"/>
    </row>
    <row r="134" spans="2:17" x14ac:dyDescent="0.25">
      <c r="B134" s="293"/>
      <c r="C134" s="262"/>
      <c r="D134" s="226"/>
      <c r="E134" s="227"/>
      <c r="F134" s="228"/>
      <c r="G134" s="385">
        <v>365</v>
      </c>
      <c r="H134" s="229"/>
      <c r="I134" s="233"/>
      <c r="J134" s="178">
        <f t="shared" si="4"/>
        <v>0</v>
      </c>
      <c r="K134" s="178">
        <f t="shared" si="5"/>
        <v>0</v>
      </c>
      <c r="L134" s="227"/>
      <c r="M134" s="234"/>
      <c r="N134" s="178">
        <f t="shared" si="6"/>
        <v>0</v>
      </c>
      <c r="O134" s="178">
        <f t="shared" si="7"/>
        <v>0</v>
      </c>
      <c r="P134" s="262"/>
      <c r="Q134" s="360"/>
    </row>
    <row r="135" spans="2:17" x14ac:dyDescent="0.25">
      <c r="B135" s="293"/>
      <c r="C135" s="262"/>
      <c r="D135" s="226"/>
      <c r="E135" s="227"/>
      <c r="F135" s="228"/>
      <c r="G135" s="385">
        <v>365</v>
      </c>
      <c r="H135" s="229"/>
      <c r="I135" s="233"/>
      <c r="J135" s="178">
        <f t="shared" si="4"/>
        <v>0</v>
      </c>
      <c r="K135" s="178">
        <f t="shared" si="5"/>
        <v>0</v>
      </c>
      <c r="L135" s="227"/>
      <c r="M135" s="234"/>
      <c r="N135" s="178">
        <f t="shared" si="6"/>
        <v>0</v>
      </c>
      <c r="O135" s="178">
        <f t="shared" si="7"/>
        <v>0</v>
      </c>
      <c r="P135" s="262"/>
      <c r="Q135" s="360"/>
    </row>
    <row r="136" spans="2:17" x14ac:dyDescent="0.25">
      <c r="B136" s="293"/>
      <c r="C136" s="262"/>
      <c r="D136" s="226"/>
      <c r="E136" s="227"/>
      <c r="F136" s="228"/>
      <c r="G136" s="385">
        <v>365</v>
      </c>
      <c r="H136" s="229"/>
      <c r="I136" s="233"/>
      <c r="J136" s="178">
        <f t="shared" si="4"/>
        <v>0</v>
      </c>
      <c r="K136" s="178">
        <f t="shared" si="5"/>
        <v>0</v>
      </c>
      <c r="L136" s="227"/>
      <c r="M136" s="234"/>
      <c r="N136" s="178">
        <f t="shared" si="6"/>
        <v>0</v>
      </c>
      <c r="O136" s="178">
        <f t="shared" si="7"/>
        <v>0</v>
      </c>
      <c r="P136" s="262"/>
      <c r="Q136" s="360"/>
    </row>
    <row r="137" spans="2:17" x14ac:dyDescent="0.25">
      <c r="B137" s="293"/>
      <c r="C137" s="262"/>
      <c r="D137" s="226"/>
      <c r="E137" s="227"/>
      <c r="F137" s="228"/>
      <c r="G137" s="385">
        <v>365</v>
      </c>
      <c r="H137" s="229"/>
      <c r="I137" s="233"/>
      <c r="J137" s="178">
        <f t="shared" si="4"/>
        <v>0</v>
      </c>
      <c r="K137" s="178">
        <f t="shared" si="5"/>
        <v>0</v>
      </c>
      <c r="L137" s="227"/>
      <c r="M137" s="234"/>
      <c r="N137" s="178">
        <f t="shared" si="6"/>
        <v>0</v>
      </c>
      <c r="O137" s="178">
        <f t="shared" si="7"/>
        <v>0</v>
      </c>
      <c r="P137" s="262"/>
      <c r="Q137" s="360"/>
    </row>
    <row r="138" spans="2:17" x14ac:dyDescent="0.25">
      <c r="B138" s="293"/>
      <c r="C138" s="262"/>
      <c r="D138" s="226"/>
      <c r="E138" s="227"/>
      <c r="F138" s="228"/>
      <c r="G138" s="385">
        <v>365</v>
      </c>
      <c r="H138" s="229"/>
      <c r="I138" s="233"/>
      <c r="J138" s="178">
        <f t="shared" si="4"/>
        <v>0</v>
      </c>
      <c r="K138" s="178">
        <f t="shared" si="5"/>
        <v>0</v>
      </c>
      <c r="L138" s="227"/>
      <c r="M138" s="234"/>
      <c r="N138" s="178">
        <f t="shared" si="6"/>
        <v>0</v>
      </c>
      <c r="O138" s="178">
        <f t="shared" si="7"/>
        <v>0</v>
      </c>
      <c r="P138" s="262"/>
      <c r="Q138" s="360"/>
    </row>
    <row r="139" spans="2:17" x14ac:dyDescent="0.25">
      <c r="B139" s="293"/>
      <c r="C139" s="262"/>
      <c r="D139" s="226"/>
      <c r="E139" s="227"/>
      <c r="F139" s="228"/>
      <c r="G139" s="385">
        <v>365</v>
      </c>
      <c r="H139" s="229"/>
      <c r="I139" s="233"/>
      <c r="J139" s="178">
        <f t="shared" si="4"/>
        <v>0</v>
      </c>
      <c r="K139" s="178">
        <f t="shared" si="5"/>
        <v>0</v>
      </c>
      <c r="L139" s="227"/>
      <c r="M139" s="234"/>
      <c r="N139" s="178">
        <f t="shared" si="6"/>
        <v>0</v>
      </c>
      <c r="O139" s="178">
        <f t="shared" si="7"/>
        <v>0</v>
      </c>
      <c r="P139" s="262"/>
      <c r="Q139" s="360"/>
    </row>
    <row r="140" spans="2:17" x14ac:dyDescent="0.25">
      <c r="B140" s="293"/>
      <c r="C140" s="262"/>
      <c r="D140" s="226"/>
      <c r="E140" s="227"/>
      <c r="F140" s="228"/>
      <c r="G140" s="385">
        <v>365</v>
      </c>
      <c r="H140" s="229"/>
      <c r="I140" s="233"/>
      <c r="J140" s="178">
        <f t="shared" si="4"/>
        <v>0</v>
      </c>
      <c r="K140" s="178">
        <f t="shared" si="5"/>
        <v>0</v>
      </c>
      <c r="L140" s="227"/>
      <c r="M140" s="234"/>
      <c r="N140" s="178">
        <f t="shared" si="6"/>
        <v>0</v>
      </c>
      <c r="O140" s="178">
        <f t="shared" si="7"/>
        <v>0</v>
      </c>
      <c r="P140" s="262"/>
      <c r="Q140" s="360"/>
    </row>
    <row r="141" spans="2:17" x14ac:dyDescent="0.25">
      <c r="B141" s="293"/>
      <c r="C141" s="262"/>
      <c r="D141" s="226"/>
      <c r="E141" s="227"/>
      <c r="F141" s="228"/>
      <c r="G141" s="385">
        <v>365</v>
      </c>
      <c r="H141" s="229"/>
      <c r="I141" s="233"/>
      <c r="J141" s="178">
        <f t="shared" si="4"/>
        <v>0</v>
      </c>
      <c r="K141" s="178">
        <f t="shared" si="5"/>
        <v>0</v>
      </c>
      <c r="L141" s="227"/>
      <c r="M141" s="234"/>
      <c r="N141" s="178">
        <f t="shared" si="6"/>
        <v>0</v>
      </c>
      <c r="O141" s="178">
        <f t="shared" si="7"/>
        <v>0</v>
      </c>
      <c r="P141" s="262"/>
      <c r="Q141" s="360"/>
    </row>
    <row r="142" spans="2:17" x14ac:dyDescent="0.25">
      <c r="B142" s="293"/>
      <c r="C142" s="262"/>
      <c r="D142" s="226"/>
      <c r="E142" s="227"/>
      <c r="F142" s="228"/>
      <c r="G142" s="385">
        <v>365</v>
      </c>
      <c r="H142" s="229"/>
      <c r="I142" s="233"/>
      <c r="J142" s="178">
        <f t="shared" si="4"/>
        <v>0</v>
      </c>
      <c r="K142" s="178">
        <f t="shared" si="5"/>
        <v>0</v>
      </c>
      <c r="L142" s="227"/>
      <c r="M142" s="234"/>
      <c r="N142" s="178">
        <f t="shared" si="6"/>
        <v>0</v>
      </c>
      <c r="O142" s="178">
        <f t="shared" si="7"/>
        <v>0</v>
      </c>
      <c r="P142" s="262"/>
      <c r="Q142" s="360"/>
    </row>
    <row r="143" spans="2:17" x14ac:dyDescent="0.25">
      <c r="B143" s="293"/>
      <c r="C143" s="262"/>
      <c r="D143" s="226"/>
      <c r="E143" s="227"/>
      <c r="F143" s="228"/>
      <c r="G143" s="385">
        <v>365</v>
      </c>
      <c r="H143" s="229"/>
      <c r="I143" s="233"/>
      <c r="J143" s="178">
        <f t="shared" si="4"/>
        <v>0</v>
      </c>
      <c r="K143" s="178">
        <f t="shared" si="5"/>
        <v>0</v>
      </c>
      <c r="L143" s="227"/>
      <c r="M143" s="234"/>
      <c r="N143" s="178">
        <f t="shared" si="6"/>
        <v>0</v>
      </c>
      <c r="O143" s="178">
        <f t="shared" si="7"/>
        <v>0</v>
      </c>
      <c r="P143" s="262"/>
      <c r="Q143" s="360"/>
    </row>
    <row r="144" spans="2:17" x14ac:dyDescent="0.25">
      <c r="B144" s="293"/>
      <c r="C144" s="262"/>
      <c r="D144" s="226"/>
      <c r="E144" s="227"/>
      <c r="F144" s="228"/>
      <c r="G144" s="385">
        <v>365</v>
      </c>
      <c r="H144" s="229"/>
      <c r="I144" s="233"/>
      <c r="J144" s="178">
        <f t="shared" si="4"/>
        <v>0</v>
      </c>
      <c r="K144" s="178">
        <f t="shared" si="5"/>
        <v>0</v>
      </c>
      <c r="L144" s="227"/>
      <c r="M144" s="234"/>
      <c r="N144" s="178">
        <f t="shared" si="6"/>
        <v>0</v>
      </c>
      <c r="O144" s="178">
        <f t="shared" si="7"/>
        <v>0</v>
      </c>
      <c r="P144" s="262"/>
      <c r="Q144" s="360"/>
    </row>
    <row r="145" spans="2:17" x14ac:dyDescent="0.25">
      <c r="B145" s="293"/>
      <c r="C145" s="262"/>
      <c r="D145" s="226"/>
      <c r="E145" s="227"/>
      <c r="F145" s="228"/>
      <c r="G145" s="385">
        <v>365</v>
      </c>
      <c r="H145" s="229"/>
      <c r="I145" s="233"/>
      <c r="J145" s="178">
        <f t="shared" si="4"/>
        <v>0</v>
      </c>
      <c r="K145" s="178">
        <f t="shared" si="5"/>
        <v>0</v>
      </c>
      <c r="L145" s="227"/>
      <c r="M145" s="234"/>
      <c r="N145" s="178">
        <f t="shared" si="6"/>
        <v>0</v>
      </c>
      <c r="O145" s="178">
        <f t="shared" si="7"/>
        <v>0</v>
      </c>
      <c r="P145" s="262"/>
      <c r="Q145" s="360"/>
    </row>
    <row r="146" spans="2:17" x14ac:dyDescent="0.25">
      <c r="B146" s="293"/>
      <c r="C146" s="262"/>
      <c r="D146" s="226"/>
      <c r="E146" s="227"/>
      <c r="F146" s="228"/>
      <c r="G146" s="385">
        <v>365</v>
      </c>
      <c r="H146" s="229"/>
      <c r="I146" s="233"/>
      <c r="J146" s="178">
        <f t="shared" si="4"/>
        <v>0</v>
      </c>
      <c r="K146" s="178">
        <f t="shared" si="5"/>
        <v>0</v>
      </c>
      <c r="L146" s="227"/>
      <c r="M146" s="234"/>
      <c r="N146" s="178">
        <f t="shared" si="6"/>
        <v>0</v>
      </c>
      <c r="O146" s="178">
        <f t="shared" si="7"/>
        <v>0</v>
      </c>
      <c r="P146" s="262"/>
      <c r="Q146" s="360"/>
    </row>
    <row r="147" spans="2:17" x14ac:dyDescent="0.25">
      <c r="B147" s="293"/>
      <c r="C147" s="262"/>
      <c r="D147" s="226"/>
      <c r="E147" s="227"/>
      <c r="F147" s="228"/>
      <c r="G147" s="385">
        <v>365</v>
      </c>
      <c r="H147" s="229"/>
      <c r="I147" s="233"/>
      <c r="J147" s="178">
        <f t="shared" si="4"/>
        <v>0</v>
      </c>
      <c r="K147" s="178">
        <f t="shared" si="5"/>
        <v>0</v>
      </c>
      <c r="L147" s="227"/>
      <c r="M147" s="234"/>
      <c r="N147" s="178">
        <f t="shared" si="6"/>
        <v>0</v>
      </c>
      <c r="O147" s="178">
        <f t="shared" si="7"/>
        <v>0</v>
      </c>
      <c r="P147" s="262"/>
      <c r="Q147" s="360"/>
    </row>
    <row r="148" spans="2:17" x14ac:dyDescent="0.25">
      <c r="B148" s="293"/>
      <c r="C148" s="262"/>
      <c r="D148" s="226"/>
      <c r="E148" s="227"/>
      <c r="F148" s="228"/>
      <c r="G148" s="385">
        <v>365</v>
      </c>
      <c r="H148" s="229"/>
      <c r="I148" s="233"/>
      <c r="J148" s="178">
        <f t="shared" si="4"/>
        <v>0</v>
      </c>
      <c r="K148" s="178">
        <f t="shared" si="5"/>
        <v>0</v>
      </c>
      <c r="L148" s="227"/>
      <c r="M148" s="234"/>
      <c r="N148" s="178">
        <f t="shared" si="6"/>
        <v>0</v>
      </c>
      <c r="O148" s="178">
        <f t="shared" si="7"/>
        <v>0</v>
      </c>
      <c r="P148" s="262"/>
      <c r="Q148" s="360"/>
    </row>
    <row r="149" spans="2:17" x14ac:dyDescent="0.25">
      <c r="B149" s="293"/>
      <c r="C149" s="262"/>
      <c r="D149" s="226"/>
      <c r="E149" s="227"/>
      <c r="F149" s="228"/>
      <c r="G149" s="385">
        <v>365</v>
      </c>
      <c r="H149" s="229"/>
      <c r="I149" s="233"/>
      <c r="J149" s="178">
        <f t="shared" si="4"/>
        <v>0</v>
      </c>
      <c r="K149" s="178">
        <f t="shared" si="5"/>
        <v>0</v>
      </c>
      <c r="L149" s="227"/>
      <c r="M149" s="234"/>
      <c r="N149" s="178">
        <f t="shared" si="6"/>
        <v>0</v>
      </c>
      <c r="O149" s="178">
        <f t="shared" si="7"/>
        <v>0</v>
      </c>
      <c r="P149" s="262"/>
      <c r="Q149" s="360"/>
    </row>
    <row r="150" spans="2:17" x14ac:dyDescent="0.25">
      <c r="B150" s="293"/>
      <c r="C150" s="262"/>
      <c r="D150" s="226"/>
      <c r="E150" s="227"/>
      <c r="F150" s="228"/>
      <c r="G150" s="385">
        <v>365</v>
      </c>
      <c r="H150" s="229"/>
      <c r="I150" s="233"/>
      <c r="J150" s="178">
        <f t="shared" si="4"/>
        <v>0</v>
      </c>
      <c r="K150" s="178">
        <f t="shared" si="5"/>
        <v>0</v>
      </c>
      <c r="L150" s="227"/>
      <c r="M150" s="234"/>
      <c r="N150" s="178">
        <f t="shared" si="6"/>
        <v>0</v>
      </c>
      <c r="O150" s="178">
        <f t="shared" si="7"/>
        <v>0</v>
      </c>
      <c r="P150" s="262"/>
      <c r="Q150" s="360"/>
    </row>
    <row r="151" spans="2:17" x14ac:dyDescent="0.25">
      <c r="B151" s="293"/>
      <c r="C151" s="262"/>
      <c r="D151" s="226"/>
      <c r="E151" s="227"/>
      <c r="F151" s="228"/>
      <c r="G151" s="385">
        <v>365</v>
      </c>
      <c r="H151" s="229"/>
      <c r="I151" s="233"/>
      <c r="J151" s="178">
        <f t="shared" si="4"/>
        <v>0</v>
      </c>
      <c r="K151" s="178">
        <f t="shared" si="5"/>
        <v>0</v>
      </c>
      <c r="L151" s="227"/>
      <c r="M151" s="234"/>
      <c r="N151" s="178">
        <f t="shared" si="6"/>
        <v>0</v>
      </c>
      <c r="O151" s="178">
        <f t="shared" si="7"/>
        <v>0</v>
      </c>
      <c r="P151" s="262"/>
      <c r="Q151" s="360"/>
    </row>
    <row r="152" spans="2:17" x14ac:dyDescent="0.25">
      <c r="B152" s="293"/>
      <c r="C152" s="262"/>
      <c r="D152" s="226"/>
      <c r="E152" s="227"/>
      <c r="F152" s="228"/>
      <c r="G152" s="385">
        <v>365</v>
      </c>
      <c r="H152" s="229"/>
      <c r="I152" s="233"/>
      <c r="J152" s="178">
        <f t="shared" si="4"/>
        <v>0</v>
      </c>
      <c r="K152" s="178">
        <f t="shared" si="5"/>
        <v>0</v>
      </c>
      <c r="L152" s="227"/>
      <c r="M152" s="234"/>
      <c r="N152" s="178">
        <f t="shared" si="6"/>
        <v>0</v>
      </c>
      <c r="O152" s="178">
        <f t="shared" si="7"/>
        <v>0</v>
      </c>
      <c r="P152" s="262"/>
      <c r="Q152" s="360"/>
    </row>
    <row r="153" spans="2:17" x14ac:dyDescent="0.25">
      <c r="B153" s="293"/>
      <c r="C153" s="262"/>
      <c r="D153" s="226"/>
      <c r="E153" s="227"/>
      <c r="F153" s="228"/>
      <c r="G153" s="385">
        <v>365</v>
      </c>
      <c r="H153" s="229"/>
      <c r="I153" s="233"/>
      <c r="J153" s="178">
        <f t="shared" si="4"/>
        <v>0</v>
      </c>
      <c r="K153" s="178">
        <f t="shared" si="5"/>
        <v>0</v>
      </c>
      <c r="L153" s="227"/>
      <c r="M153" s="234"/>
      <c r="N153" s="178">
        <f t="shared" si="6"/>
        <v>0</v>
      </c>
      <c r="O153" s="178">
        <f t="shared" si="7"/>
        <v>0</v>
      </c>
      <c r="P153" s="262"/>
      <c r="Q153" s="360"/>
    </row>
    <row r="154" spans="2:17" x14ac:dyDescent="0.25">
      <c r="B154" s="293"/>
      <c r="C154" s="262"/>
      <c r="D154" s="226"/>
      <c r="E154" s="227"/>
      <c r="F154" s="228"/>
      <c r="G154" s="385">
        <v>365</v>
      </c>
      <c r="H154" s="229"/>
      <c r="I154" s="233"/>
      <c r="J154" s="178">
        <f t="shared" si="4"/>
        <v>0</v>
      </c>
      <c r="K154" s="178">
        <f t="shared" si="5"/>
        <v>0</v>
      </c>
      <c r="L154" s="227"/>
      <c r="M154" s="234"/>
      <c r="N154" s="178">
        <f t="shared" si="6"/>
        <v>0</v>
      </c>
      <c r="O154" s="178">
        <f t="shared" si="7"/>
        <v>0</v>
      </c>
      <c r="P154" s="262"/>
      <c r="Q154" s="360"/>
    </row>
    <row r="155" spans="2:17" x14ac:dyDescent="0.25">
      <c r="B155" s="293"/>
      <c r="C155" s="262"/>
      <c r="D155" s="226"/>
      <c r="E155" s="227"/>
      <c r="F155" s="228"/>
      <c r="G155" s="385">
        <v>365</v>
      </c>
      <c r="H155" s="229"/>
      <c r="I155" s="233"/>
      <c r="J155" s="178">
        <f t="shared" si="4"/>
        <v>0</v>
      </c>
      <c r="K155" s="178">
        <f t="shared" si="5"/>
        <v>0</v>
      </c>
      <c r="L155" s="227"/>
      <c r="M155" s="234"/>
      <c r="N155" s="178">
        <f t="shared" si="6"/>
        <v>0</v>
      </c>
      <c r="O155" s="178">
        <f t="shared" si="7"/>
        <v>0</v>
      </c>
      <c r="P155" s="262"/>
      <c r="Q155" s="360"/>
    </row>
    <row r="156" spans="2:17" x14ac:dyDescent="0.25">
      <c r="B156" s="293"/>
      <c r="C156" s="262"/>
      <c r="D156" s="226"/>
      <c r="E156" s="227"/>
      <c r="F156" s="228"/>
      <c r="G156" s="385">
        <v>365</v>
      </c>
      <c r="H156" s="229"/>
      <c r="I156" s="233"/>
      <c r="J156" s="178">
        <f t="shared" si="4"/>
        <v>0</v>
      </c>
      <c r="K156" s="178">
        <f t="shared" si="5"/>
        <v>0</v>
      </c>
      <c r="L156" s="227"/>
      <c r="M156" s="234"/>
      <c r="N156" s="178">
        <f t="shared" si="6"/>
        <v>0</v>
      </c>
      <c r="O156" s="178">
        <f t="shared" si="7"/>
        <v>0</v>
      </c>
      <c r="P156" s="262"/>
      <c r="Q156" s="360"/>
    </row>
    <row r="157" spans="2:17" x14ac:dyDescent="0.25">
      <c r="B157" s="293"/>
      <c r="C157" s="262"/>
      <c r="D157" s="226"/>
      <c r="E157" s="227"/>
      <c r="F157" s="228"/>
      <c r="G157" s="385">
        <v>365</v>
      </c>
      <c r="H157" s="229"/>
      <c r="I157" s="233"/>
      <c r="J157" s="178">
        <f t="shared" si="4"/>
        <v>0</v>
      </c>
      <c r="K157" s="178">
        <f t="shared" si="5"/>
        <v>0</v>
      </c>
      <c r="L157" s="227"/>
      <c r="M157" s="234"/>
      <c r="N157" s="178">
        <f t="shared" si="6"/>
        <v>0</v>
      </c>
      <c r="O157" s="178">
        <f t="shared" si="7"/>
        <v>0</v>
      </c>
      <c r="P157" s="262"/>
      <c r="Q157" s="360"/>
    </row>
    <row r="158" spans="2:17" x14ac:dyDescent="0.25">
      <c r="B158" s="293"/>
      <c r="C158" s="262"/>
      <c r="D158" s="226"/>
      <c r="E158" s="227"/>
      <c r="F158" s="228"/>
      <c r="G158" s="385">
        <v>365</v>
      </c>
      <c r="H158" s="229"/>
      <c r="I158" s="233"/>
      <c r="J158" s="178">
        <f t="shared" si="4"/>
        <v>0</v>
      </c>
      <c r="K158" s="178">
        <f t="shared" si="5"/>
        <v>0</v>
      </c>
      <c r="L158" s="227"/>
      <c r="M158" s="234"/>
      <c r="N158" s="178">
        <f t="shared" si="6"/>
        <v>0</v>
      </c>
      <c r="O158" s="178">
        <f t="shared" si="7"/>
        <v>0</v>
      </c>
      <c r="P158" s="262"/>
      <c r="Q158" s="360"/>
    </row>
    <row r="159" spans="2:17" x14ac:dyDescent="0.25">
      <c r="B159" s="293"/>
      <c r="C159" s="262"/>
      <c r="D159" s="226"/>
      <c r="E159" s="227"/>
      <c r="F159" s="228"/>
      <c r="G159" s="385">
        <v>365</v>
      </c>
      <c r="H159" s="229"/>
      <c r="I159" s="233"/>
      <c r="J159" s="178">
        <f t="shared" si="4"/>
        <v>0</v>
      </c>
      <c r="K159" s="178">
        <f t="shared" si="5"/>
        <v>0</v>
      </c>
      <c r="L159" s="227"/>
      <c r="M159" s="234"/>
      <c r="N159" s="178">
        <f t="shared" si="6"/>
        <v>0</v>
      </c>
      <c r="O159" s="178">
        <f t="shared" si="7"/>
        <v>0</v>
      </c>
      <c r="P159" s="262"/>
      <c r="Q159" s="360"/>
    </row>
    <row r="160" spans="2:17" x14ac:dyDescent="0.25">
      <c r="B160" s="293"/>
      <c r="C160" s="262"/>
      <c r="D160" s="226"/>
      <c r="E160" s="227"/>
      <c r="F160" s="228"/>
      <c r="G160" s="385">
        <v>365</v>
      </c>
      <c r="H160" s="229"/>
      <c r="I160" s="233"/>
      <c r="J160" s="178">
        <f t="shared" si="4"/>
        <v>0</v>
      </c>
      <c r="K160" s="178">
        <f t="shared" si="5"/>
        <v>0</v>
      </c>
      <c r="L160" s="227"/>
      <c r="M160" s="234"/>
      <c r="N160" s="178">
        <f t="shared" si="6"/>
        <v>0</v>
      </c>
      <c r="O160" s="178">
        <f t="shared" si="7"/>
        <v>0</v>
      </c>
      <c r="P160" s="262"/>
      <c r="Q160" s="360"/>
    </row>
    <row r="161" spans="2:17" x14ac:dyDescent="0.25">
      <c r="B161" s="293"/>
      <c r="C161" s="262"/>
      <c r="D161" s="226"/>
      <c r="E161" s="227"/>
      <c r="F161" s="228"/>
      <c r="G161" s="385">
        <v>365</v>
      </c>
      <c r="H161" s="229"/>
      <c r="I161" s="233"/>
      <c r="J161" s="178">
        <f t="shared" si="4"/>
        <v>0</v>
      </c>
      <c r="K161" s="178">
        <f t="shared" si="5"/>
        <v>0</v>
      </c>
      <c r="L161" s="227"/>
      <c r="M161" s="234"/>
      <c r="N161" s="178">
        <f t="shared" si="6"/>
        <v>0</v>
      </c>
      <c r="O161" s="178">
        <f t="shared" si="7"/>
        <v>0</v>
      </c>
      <c r="P161" s="262"/>
      <c r="Q161" s="360"/>
    </row>
    <row r="162" spans="2:17" x14ac:dyDescent="0.25">
      <c r="B162" s="293"/>
      <c r="C162" s="262"/>
      <c r="D162" s="226"/>
      <c r="E162" s="227"/>
      <c r="F162" s="228"/>
      <c r="G162" s="385">
        <v>365</v>
      </c>
      <c r="H162" s="229"/>
      <c r="I162" s="233"/>
      <c r="J162" s="178">
        <f t="shared" si="4"/>
        <v>0</v>
      </c>
      <c r="K162" s="178">
        <f t="shared" si="5"/>
        <v>0</v>
      </c>
      <c r="L162" s="227"/>
      <c r="M162" s="234"/>
      <c r="N162" s="178">
        <f t="shared" si="6"/>
        <v>0</v>
      </c>
      <c r="O162" s="178">
        <f t="shared" si="7"/>
        <v>0</v>
      </c>
      <c r="P162" s="262"/>
      <c r="Q162" s="360"/>
    </row>
    <row r="163" spans="2:17" x14ac:dyDescent="0.25">
      <c r="B163" s="293"/>
      <c r="C163" s="262"/>
      <c r="D163" s="226"/>
      <c r="E163" s="227"/>
      <c r="F163" s="228"/>
      <c r="G163" s="385">
        <v>365</v>
      </c>
      <c r="H163" s="229"/>
      <c r="I163" s="233"/>
      <c r="J163" s="178">
        <f t="shared" si="4"/>
        <v>0</v>
      </c>
      <c r="K163" s="178">
        <f t="shared" si="5"/>
        <v>0</v>
      </c>
      <c r="L163" s="227"/>
      <c r="M163" s="234"/>
      <c r="N163" s="178">
        <f t="shared" si="6"/>
        <v>0</v>
      </c>
      <c r="O163" s="178">
        <f t="shared" si="7"/>
        <v>0</v>
      </c>
      <c r="P163" s="262"/>
      <c r="Q163" s="360"/>
    </row>
    <row r="164" spans="2:17" x14ac:dyDescent="0.25">
      <c r="B164" s="293"/>
      <c r="C164" s="262"/>
      <c r="D164" s="226"/>
      <c r="E164" s="227"/>
      <c r="F164" s="228"/>
      <c r="G164" s="385">
        <v>365</v>
      </c>
      <c r="H164" s="229"/>
      <c r="I164" s="233"/>
      <c r="J164" s="178">
        <f t="shared" si="4"/>
        <v>0</v>
      </c>
      <c r="K164" s="178">
        <f t="shared" si="5"/>
        <v>0</v>
      </c>
      <c r="L164" s="227"/>
      <c r="M164" s="234"/>
      <c r="N164" s="178">
        <f t="shared" si="6"/>
        <v>0</v>
      </c>
      <c r="O164" s="178">
        <f t="shared" si="7"/>
        <v>0</v>
      </c>
      <c r="P164" s="262"/>
      <c r="Q164" s="360"/>
    </row>
    <row r="165" spans="2:17" x14ac:dyDescent="0.25">
      <c r="B165" s="293"/>
      <c r="C165" s="262"/>
      <c r="D165" s="226"/>
      <c r="E165" s="227"/>
      <c r="F165" s="228"/>
      <c r="G165" s="385">
        <v>365</v>
      </c>
      <c r="H165" s="229"/>
      <c r="I165" s="233"/>
      <c r="J165" s="178">
        <f t="shared" si="4"/>
        <v>0</v>
      </c>
      <c r="K165" s="178">
        <f t="shared" si="5"/>
        <v>0</v>
      </c>
      <c r="L165" s="227"/>
      <c r="M165" s="234"/>
      <c r="N165" s="178">
        <f t="shared" si="6"/>
        <v>0</v>
      </c>
      <c r="O165" s="178">
        <f t="shared" si="7"/>
        <v>0</v>
      </c>
      <c r="P165" s="262"/>
      <c r="Q165" s="360"/>
    </row>
    <row r="166" spans="2:17" x14ac:dyDescent="0.25">
      <c r="B166" s="293"/>
      <c r="C166" s="262"/>
      <c r="D166" s="226"/>
      <c r="E166" s="227"/>
      <c r="F166" s="228"/>
      <c r="G166" s="385">
        <v>365</v>
      </c>
      <c r="H166" s="229"/>
      <c r="I166" s="233"/>
      <c r="J166" s="178">
        <f t="shared" si="4"/>
        <v>0</v>
      </c>
      <c r="K166" s="178">
        <f t="shared" si="5"/>
        <v>0</v>
      </c>
      <c r="L166" s="227"/>
      <c r="M166" s="234"/>
      <c r="N166" s="178">
        <f t="shared" si="6"/>
        <v>0</v>
      </c>
      <c r="O166" s="178">
        <f t="shared" si="7"/>
        <v>0</v>
      </c>
      <c r="P166" s="262"/>
      <c r="Q166" s="360"/>
    </row>
    <row r="167" spans="2:17" x14ac:dyDescent="0.25">
      <c r="B167" s="293"/>
      <c r="C167" s="262"/>
      <c r="D167" s="226"/>
      <c r="E167" s="227"/>
      <c r="F167" s="228"/>
      <c r="G167" s="385">
        <v>365</v>
      </c>
      <c r="H167" s="229"/>
      <c r="I167" s="233"/>
      <c r="J167" s="178">
        <f t="shared" si="4"/>
        <v>0</v>
      </c>
      <c r="K167" s="178">
        <f t="shared" si="5"/>
        <v>0</v>
      </c>
      <c r="L167" s="227"/>
      <c r="M167" s="234"/>
      <c r="N167" s="178">
        <f t="shared" si="6"/>
        <v>0</v>
      </c>
      <c r="O167" s="178">
        <f t="shared" si="7"/>
        <v>0</v>
      </c>
      <c r="P167" s="262"/>
      <c r="Q167" s="360"/>
    </row>
    <row r="168" spans="2:17" x14ac:dyDescent="0.25">
      <c r="B168" s="293"/>
      <c r="C168" s="262"/>
      <c r="D168" s="226"/>
      <c r="E168" s="227"/>
      <c r="F168" s="228"/>
      <c r="G168" s="385">
        <v>365</v>
      </c>
      <c r="H168" s="229"/>
      <c r="I168" s="233"/>
      <c r="J168" s="178">
        <f t="shared" si="4"/>
        <v>0</v>
      </c>
      <c r="K168" s="178">
        <f t="shared" si="5"/>
        <v>0</v>
      </c>
      <c r="L168" s="227"/>
      <c r="M168" s="234"/>
      <c r="N168" s="178">
        <f t="shared" si="6"/>
        <v>0</v>
      </c>
      <c r="O168" s="178">
        <f t="shared" si="7"/>
        <v>0</v>
      </c>
      <c r="P168" s="262"/>
      <c r="Q168" s="360"/>
    </row>
    <row r="169" spans="2:17" x14ac:dyDescent="0.25">
      <c r="B169" s="293"/>
      <c r="C169" s="262"/>
      <c r="D169" s="226"/>
      <c r="E169" s="227"/>
      <c r="F169" s="228"/>
      <c r="G169" s="385">
        <v>365</v>
      </c>
      <c r="H169" s="229"/>
      <c r="I169" s="233"/>
      <c r="J169" s="178">
        <f t="shared" si="4"/>
        <v>0</v>
      </c>
      <c r="K169" s="178">
        <f t="shared" si="5"/>
        <v>0</v>
      </c>
      <c r="L169" s="227"/>
      <c r="M169" s="234"/>
      <c r="N169" s="178">
        <f t="shared" si="6"/>
        <v>0</v>
      </c>
      <c r="O169" s="178">
        <f t="shared" si="7"/>
        <v>0</v>
      </c>
      <c r="P169" s="262"/>
      <c r="Q169" s="360"/>
    </row>
    <row r="170" spans="2:17" x14ac:dyDescent="0.25">
      <c r="B170" s="293"/>
      <c r="C170" s="262"/>
      <c r="D170" s="226"/>
      <c r="E170" s="227"/>
      <c r="F170" s="228"/>
      <c r="G170" s="385">
        <v>365</v>
      </c>
      <c r="H170" s="229"/>
      <c r="I170" s="233"/>
      <c r="J170" s="178">
        <f t="shared" si="4"/>
        <v>0</v>
      </c>
      <c r="K170" s="178">
        <f t="shared" si="5"/>
        <v>0</v>
      </c>
      <c r="L170" s="227"/>
      <c r="M170" s="234"/>
      <c r="N170" s="178">
        <f t="shared" si="6"/>
        <v>0</v>
      </c>
      <c r="O170" s="178">
        <f t="shared" si="7"/>
        <v>0</v>
      </c>
      <c r="P170" s="262"/>
      <c r="Q170" s="360"/>
    </row>
    <row r="171" spans="2:17" x14ac:dyDescent="0.25">
      <c r="B171" s="293"/>
      <c r="C171" s="262"/>
      <c r="D171" s="226"/>
      <c r="E171" s="227"/>
      <c r="F171" s="228"/>
      <c r="G171" s="385">
        <v>365</v>
      </c>
      <c r="H171" s="229"/>
      <c r="I171" s="233"/>
      <c r="J171" s="178">
        <f t="shared" si="4"/>
        <v>0</v>
      </c>
      <c r="K171" s="178">
        <f t="shared" si="5"/>
        <v>0</v>
      </c>
      <c r="L171" s="227"/>
      <c r="M171" s="234"/>
      <c r="N171" s="178">
        <f t="shared" si="6"/>
        <v>0</v>
      </c>
      <c r="O171" s="178">
        <f t="shared" si="7"/>
        <v>0</v>
      </c>
      <c r="P171" s="262"/>
      <c r="Q171" s="360"/>
    </row>
    <row r="172" spans="2:17" x14ac:dyDescent="0.25">
      <c r="B172" s="293"/>
      <c r="C172" s="262"/>
      <c r="D172" s="226"/>
      <c r="E172" s="227"/>
      <c r="F172" s="228"/>
      <c r="G172" s="385">
        <v>365</v>
      </c>
      <c r="H172" s="229"/>
      <c r="I172" s="233"/>
      <c r="J172" s="178">
        <f t="shared" si="4"/>
        <v>0</v>
      </c>
      <c r="K172" s="178">
        <f t="shared" si="5"/>
        <v>0</v>
      </c>
      <c r="L172" s="227"/>
      <c r="M172" s="234"/>
      <c r="N172" s="178">
        <f t="shared" si="6"/>
        <v>0</v>
      </c>
      <c r="O172" s="178">
        <f t="shared" si="7"/>
        <v>0</v>
      </c>
      <c r="P172" s="262"/>
      <c r="Q172" s="360"/>
    </row>
    <row r="173" spans="2:17" x14ac:dyDescent="0.25">
      <c r="B173" s="293"/>
      <c r="C173" s="262"/>
      <c r="D173" s="226"/>
      <c r="E173" s="227"/>
      <c r="F173" s="228"/>
      <c r="G173" s="385">
        <v>365</v>
      </c>
      <c r="H173" s="229"/>
      <c r="I173" s="233"/>
      <c r="J173" s="178">
        <f t="shared" si="4"/>
        <v>0</v>
      </c>
      <c r="K173" s="178">
        <f t="shared" si="5"/>
        <v>0</v>
      </c>
      <c r="L173" s="227"/>
      <c r="M173" s="234"/>
      <c r="N173" s="178">
        <f t="shared" si="6"/>
        <v>0</v>
      </c>
      <c r="O173" s="178">
        <f t="shared" si="7"/>
        <v>0</v>
      </c>
      <c r="P173" s="262"/>
      <c r="Q173" s="360"/>
    </row>
    <row r="174" spans="2:17" x14ac:dyDescent="0.25">
      <c r="B174" s="293"/>
      <c r="C174" s="262"/>
      <c r="D174" s="226"/>
      <c r="E174" s="227"/>
      <c r="F174" s="228"/>
      <c r="G174" s="385">
        <v>365</v>
      </c>
      <c r="H174" s="229"/>
      <c r="I174" s="233"/>
      <c r="J174" s="178">
        <f t="shared" si="4"/>
        <v>0</v>
      </c>
      <c r="K174" s="178">
        <f t="shared" si="5"/>
        <v>0</v>
      </c>
      <c r="L174" s="227"/>
      <c r="M174" s="234"/>
      <c r="N174" s="178">
        <f t="shared" si="6"/>
        <v>0</v>
      </c>
      <c r="O174" s="178">
        <f t="shared" si="7"/>
        <v>0</v>
      </c>
      <c r="P174" s="262"/>
      <c r="Q174" s="360"/>
    </row>
    <row r="175" spans="2:17" x14ac:dyDescent="0.25">
      <c r="B175" s="293"/>
      <c r="C175" s="262"/>
      <c r="D175" s="226"/>
      <c r="E175" s="227"/>
      <c r="F175" s="228"/>
      <c r="G175" s="385">
        <v>365</v>
      </c>
      <c r="H175" s="229"/>
      <c r="I175" s="233"/>
      <c r="J175" s="178">
        <f t="shared" si="4"/>
        <v>0</v>
      </c>
      <c r="K175" s="178">
        <f t="shared" si="5"/>
        <v>0</v>
      </c>
      <c r="L175" s="227"/>
      <c r="M175" s="234"/>
      <c r="N175" s="178">
        <f t="shared" si="6"/>
        <v>0</v>
      </c>
      <c r="O175" s="178">
        <f t="shared" si="7"/>
        <v>0</v>
      </c>
      <c r="P175" s="262"/>
      <c r="Q175" s="360"/>
    </row>
    <row r="176" spans="2:17" x14ac:dyDescent="0.25">
      <c r="B176" s="293"/>
      <c r="C176" s="262"/>
      <c r="D176" s="226"/>
      <c r="E176" s="227"/>
      <c r="F176" s="228"/>
      <c r="G176" s="385">
        <v>365</v>
      </c>
      <c r="H176" s="229"/>
      <c r="I176" s="233"/>
      <c r="J176" s="178">
        <f t="shared" si="4"/>
        <v>0</v>
      </c>
      <c r="K176" s="178">
        <f t="shared" si="5"/>
        <v>0</v>
      </c>
      <c r="L176" s="227"/>
      <c r="M176" s="234"/>
      <c r="N176" s="178">
        <f t="shared" si="6"/>
        <v>0</v>
      </c>
      <c r="O176" s="178">
        <f t="shared" si="7"/>
        <v>0</v>
      </c>
      <c r="P176" s="262"/>
      <c r="Q176" s="360"/>
    </row>
    <row r="177" spans="2:17" x14ac:dyDescent="0.25">
      <c r="B177" s="293"/>
      <c r="C177" s="262"/>
      <c r="D177" s="226"/>
      <c r="E177" s="227"/>
      <c r="F177" s="228"/>
      <c r="G177" s="385">
        <v>365</v>
      </c>
      <c r="H177" s="229"/>
      <c r="I177" s="233"/>
      <c r="J177" s="178">
        <f t="shared" si="4"/>
        <v>0</v>
      </c>
      <c r="K177" s="178">
        <f t="shared" si="5"/>
        <v>0</v>
      </c>
      <c r="L177" s="227"/>
      <c r="M177" s="234"/>
      <c r="N177" s="178">
        <f t="shared" si="6"/>
        <v>0</v>
      </c>
      <c r="O177" s="178">
        <f t="shared" si="7"/>
        <v>0</v>
      </c>
      <c r="P177" s="262"/>
      <c r="Q177" s="360"/>
    </row>
    <row r="178" spans="2:17" x14ac:dyDescent="0.25">
      <c r="B178" s="293"/>
      <c r="C178" s="262"/>
      <c r="D178" s="226"/>
      <c r="E178" s="227"/>
      <c r="F178" s="228"/>
      <c r="G178" s="385">
        <v>365</v>
      </c>
      <c r="H178" s="229"/>
      <c r="I178" s="233"/>
      <c r="J178" s="178">
        <f t="shared" si="4"/>
        <v>0</v>
      </c>
      <c r="K178" s="178">
        <f t="shared" si="5"/>
        <v>0</v>
      </c>
      <c r="L178" s="227"/>
      <c r="M178" s="234"/>
      <c r="N178" s="178">
        <f t="shared" si="6"/>
        <v>0</v>
      </c>
      <c r="O178" s="178">
        <f t="shared" si="7"/>
        <v>0</v>
      </c>
      <c r="P178" s="262"/>
      <c r="Q178" s="360"/>
    </row>
    <row r="179" spans="2:17" x14ac:dyDescent="0.25">
      <c r="B179" s="293"/>
      <c r="C179" s="262"/>
      <c r="D179" s="226"/>
      <c r="E179" s="227"/>
      <c r="F179" s="228"/>
      <c r="G179" s="385">
        <v>365</v>
      </c>
      <c r="H179" s="229"/>
      <c r="I179" s="233"/>
      <c r="J179" s="178">
        <f t="shared" si="4"/>
        <v>0</v>
      </c>
      <c r="K179" s="178">
        <f t="shared" si="5"/>
        <v>0</v>
      </c>
      <c r="L179" s="227"/>
      <c r="M179" s="234"/>
      <c r="N179" s="178">
        <f t="shared" si="6"/>
        <v>0</v>
      </c>
      <c r="O179" s="178">
        <f t="shared" si="7"/>
        <v>0</v>
      </c>
      <c r="P179" s="262"/>
      <c r="Q179" s="360"/>
    </row>
    <row r="180" spans="2:17" x14ac:dyDescent="0.25">
      <c r="B180" s="293"/>
      <c r="C180" s="262"/>
      <c r="D180" s="226"/>
      <c r="E180" s="227"/>
      <c r="F180" s="228"/>
      <c r="G180" s="385">
        <v>365</v>
      </c>
      <c r="H180" s="229"/>
      <c r="I180" s="233"/>
      <c r="J180" s="178">
        <f t="shared" si="4"/>
        <v>0</v>
      </c>
      <c r="K180" s="178">
        <f t="shared" si="5"/>
        <v>0</v>
      </c>
      <c r="L180" s="227"/>
      <c r="M180" s="234"/>
      <c r="N180" s="178">
        <f t="shared" si="6"/>
        <v>0</v>
      </c>
      <c r="O180" s="178">
        <f t="shared" si="7"/>
        <v>0</v>
      </c>
      <c r="P180" s="262"/>
      <c r="Q180" s="360"/>
    </row>
    <row r="181" spans="2:17" x14ac:dyDescent="0.25">
      <c r="B181" s="293"/>
      <c r="C181" s="262"/>
      <c r="D181" s="226"/>
      <c r="E181" s="227"/>
      <c r="F181" s="228"/>
      <c r="G181" s="385">
        <v>365</v>
      </c>
      <c r="H181" s="229"/>
      <c r="I181" s="233"/>
      <c r="J181" s="178">
        <f t="shared" si="4"/>
        <v>0</v>
      </c>
      <c r="K181" s="178">
        <f t="shared" si="5"/>
        <v>0</v>
      </c>
      <c r="L181" s="227"/>
      <c r="M181" s="234"/>
      <c r="N181" s="178">
        <f t="shared" si="6"/>
        <v>0</v>
      </c>
      <c r="O181" s="178">
        <f t="shared" si="7"/>
        <v>0</v>
      </c>
      <c r="P181" s="262"/>
      <c r="Q181" s="360"/>
    </row>
    <row r="182" spans="2:17" x14ac:dyDescent="0.25">
      <c r="B182" s="293"/>
      <c r="C182" s="262"/>
      <c r="D182" s="226"/>
      <c r="E182" s="227"/>
      <c r="F182" s="228"/>
      <c r="G182" s="385">
        <v>365</v>
      </c>
      <c r="H182" s="229"/>
      <c r="I182" s="233"/>
      <c r="J182" s="178">
        <f t="shared" si="4"/>
        <v>0</v>
      </c>
      <c r="K182" s="178">
        <f t="shared" si="5"/>
        <v>0</v>
      </c>
      <c r="L182" s="227"/>
      <c r="M182" s="234"/>
      <c r="N182" s="178">
        <f t="shared" si="6"/>
        <v>0</v>
      </c>
      <c r="O182" s="178">
        <f t="shared" si="7"/>
        <v>0</v>
      </c>
      <c r="P182" s="262"/>
      <c r="Q182" s="360"/>
    </row>
    <row r="183" spans="2:17" x14ac:dyDescent="0.25">
      <c r="B183" s="293"/>
      <c r="C183" s="262"/>
      <c r="D183" s="226"/>
      <c r="E183" s="227"/>
      <c r="F183" s="228"/>
      <c r="G183" s="385">
        <v>365</v>
      </c>
      <c r="H183" s="229"/>
      <c r="I183" s="233"/>
      <c r="J183" s="178">
        <f t="shared" si="4"/>
        <v>0</v>
      </c>
      <c r="K183" s="178">
        <f t="shared" si="5"/>
        <v>0</v>
      </c>
      <c r="L183" s="227"/>
      <c r="M183" s="234"/>
      <c r="N183" s="178">
        <f t="shared" si="6"/>
        <v>0</v>
      </c>
      <c r="O183" s="178">
        <f t="shared" si="7"/>
        <v>0</v>
      </c>
      <c r="P183" s="262"/>
      <c r="Q183" s="360"/>
    </row>
    <row r="184" spans="2:17" x14ac:dyDescent="0.25">
      <c r="B184" s="293"/>
      <c r="C184" s="262"/>
      <c r="D184" s="226"/>
      <c r="E184" s="227"/>
      <c r="F184" s="228"/>
      <c r="G184" s="385">
        <v>365</v>
      </c>
      <c r="H184" s="229"/>
      <c r="I184" s="233"/>
      <c r="J184" s="178">
        <f t="shared" si="4"/>
        <v>0</v>
      </c>
      <c r="K184" s="178">
        <f t="shared" si="5"/>
        <v>0</v>
      </c>
      <c r="L184" s="227"/>
      <c r="M184" s="234"/>
      <c r="N184" s="178">
        <f t="shared" si="6"/>
        <v>0</v>
      </c>
      <c r="O184" s="178">
        <f t="shared" si="7"/>
        <v>0</v>
      </c>
      <c r="P184" s="262"/>
      <c r="Q184" s="360"/>
    </row>
    <row r="185" spans="2:17" x14ac:dyDescent="0.25">
      <c r="B185" s="293"/>
      <c r="C185" s="262"/>
      <c r="D185" s="226"/>
      <c r="E185" s="227"/>
      <c r="F185" s="228"/>
      <c r="G185" s="385">
        <v>365</v>
      </c>
      <c r="H185" s="229"/>
      <c r="I185" s="233"/>
      <c r="J185" s="178">
        <f t="shared" si="4"/>
        <v>0</v>
      </c>
      <c r="K185" s="178">
        <f t="shared" si="5"/>
        <v>0</v>
      </c>
      <c r="L185" s="227"/>
      <c r="M185" s="234"/>
      <c r="N185" s="178">
        <f t="shared" si="6"/>
        <v>0</v>
      </c>
      <c r="O185" s="178">
        <f t="shared" si="7"/>
        <v>0</v>
      </c>
      <c r="P185" s="262"/>
      <c r="Q185" s="360"/>
    </row>
    <row r="186" spans="2:17" x14ac:dyDescent="0.25">
      <c r="B186" s="293"/>
      <c r="C186" s="262"/>
      <c r="D186" s="226"/>
      <c r="E186" s="227"/>
      <c r="F186" s="228"/>
      <c r="G186" s="385">
        <v>365</v>
      </c>
      <c r="H186" s="229"/>
      <c r="I186" s="233"/>
      <c r="J186" s="178">
        <f t="shared" si="4"/>
        <v>0</v>
      </c>
      <c r="K186" s="178">
        <f t="shared" si="5"/>
        <v>0</v>
      </c>
      <c r="L186" s="227"/>
      <c r="M186" s="234"/>
      <c r="N186" s="178">
        <f t="shared" si="6"/>
        <v>0</v>
      </c>
      <c r="O186" s="178">
        <f t="shared" si="7"/>
        <v>0</v>
      </c>
      <c r="P186" s="262"/>
      <c r="Q186" s="360"/>
    </row>
    <row r="187" spans="2:17" x14ac:dyDescent="0.25">
      <c r="B187" s="293"/>
      <c r="C187" s="262"/>
      <c r="D187" s="226"/>
      <c r="E187" s="227"/>
      <c r="F187" s="228"/>
      <c r="G187" s="385">
        <v>365</v>
      </c>
      <c r="H187" s="229"/>
      <c r="I187" s="233"/>
      <c r="J187" s="178">
        <f t="shared" ref="J187:J250" si="8">IF($E187&gt;0,MIN(ROUND((ROUND($G$116*$F187/$G187,0))*H187/$E187,0),MAX(0,H187-I187)),0)</f>
        <v>0</v>
      </c>
      <c r="K187" s="178">
        <f t="shared" ref="K187:K250" si="9">IF($E187&gt;0,H187-I187-J187,0)</f>
        <v>0</v>
      </c>
      <c r="L187" s="227"/>
      <c r="M187" s="234"/>
      <c r="N187" s="178">
        <f t="shared" ref="N187:N250" si="10">IF($E187&gt;0,MIN(ROUND((ROUND($G$116*$F187/$G187,0))*L187/$E187,0),MAX(0,L187-M187)),0)</f>
        <v>0</v>
      </c>
      <c r="O187" s="178">
        <f t="shared" ref="O187:O250" si="11">IF($E187&gt;0,L187-M187-N187,0)</f>
        <v>0</v>
      </c>
      <c r="P187" s="262"/>
      <c r="Q187" s="360"/>
    </row>
    <row r="188" spans="2:17" x14ac:dyDescent="0.25">
      <c r="B188" s="293"/>
      <c r="C188" s="262"/>
      <c r="D188" s="226"/>
      <c r="E188" s="227"/>
      <c r="F188" s="228"/>
      <c r="G188" s="385">
        <v>365</v>
      </c>
      <c r="H188" s="229"/>
      <c r="I188" s="233"/>
      <c r="J188" s="178">
        <f t="shared" si="8"/>
        <v>0</v>
      </c>
      <c r="K188" s="178">
        <f t="shared" si="9"/>
        <v>0</v>
      </c>
      <c r="L188" s="227"/>
      <c r="M188" s="234"/>
      <c r="N188" s="178">
        <f t="shared" si="10"/>
        <v>0</v>
      </c>
      <c r="O188" s="178">
        <f t="shared" si="11"/>
        <v>0</v>
      </c>
      <c r="P188" s="262"/>
      <c r="Q188" s="360"/>
    </row>
    <row r="189" spans="2:17" x14ac:dyDescent="0.25">
      <c r="B189" s="293"/>
      <c r="C189" s="262"/>
      <c r="D189" s="226"/>
      <c r="E189" s="227"/>
      <c r="F189" s="228"/>
      <c r="G189" s="385">
        <v>365</v>
      </c>
      <c r="H189" s="229"/>
      <c r="I189" s="233"/>
      <c r="J189" s="178">
        <f t="shared" si="8"/>
        <v>0</v>
      </c>
      <c r="K189" s="178">
        <f t="shared" si="9"/>
        <v>0</v>
      </c>
      <c r="L189" s="227"/>
      <c r="M189" s="234"/>
      <c r="N189" s="178">
        <f t="shared" si="10"/>
        <v>0</v>
      </c>
      <c r="O189" s="178">
        <f t="shared" si="11"/>
        <v>0</v>
      </c>
      <c r="P189" s="262"/>
      <c r="Q189" s="360"/>
    </row>
    <row r="190" spans="2:17" x14ac:dyDescent="0.25">
      <c r="B190" s="293"/>
      <c r="C190" s="262"/>
      <c r="D190" s="226"/>
      <c r="E190" s="227"/>
      <c r="F190" s="228"/>
      <c r="G190" s="385">
        <v>365</v>
      </c>
      <c r="H190" s="229"/>
      <c r="I190" s="233"/>
      <c r="J190" s="178">
        <f t="shared" si="8"/>
        <v>0</v>
      </c>
      <c r="K190" s="178">
        <f t="shared" si="9"/>
        <v>0</v>
      </c>
      <c r="L190" s="227"/>
      <c r="M190" s="234"/>
      <c r="N190" s="178">
        <f t="shared" si="10"/>
        <v>0</v>
      </c>
      <c r="O190" s="178">
        <f t="shared" si="11"/>
        <v>0</v>
      </c>
      <c r="P190" s="262"/>
      <c r="Q190" s="360"/>
    </row>
    <row r="191" spans="2:17" x14ac:dyDescent="0.25">
      <c r="B191" s="293"/>
      <c r="C191" s="262"/>
      <c r="D191" s="226"/>
      <c r="E191" s="227"/>
      <c r="F191" s="228"/>
      <c r="G191" s="385">
        <v>365</v>
      </c>
      <c r="H191" s="229"/>
      <c r="I191" s="233"/>
      <c r="J191" s="178">
        <f t="shared" si="8"/>
        <v>0</v>
      </c>
      <c r="K191" s="178">
        <f t="shared" si="9"/>
        <v>0</v>
      </c>
      <c r="L191" s="227"/>
      <c r="M191" s="234"/>
      <c r="N191" s="178">
        <f t="shared" si="10"/>
        <v>0</v>
      </c>
      <c r="O191" s="178">
        <f t="shared" si="11"/>
        <v>0</v>
      </c>
      <c r="P191" s="262"/>
      <c r="Q191" s="360"/>
    </row>
    <row r="192" spans="2:17" x14ac:dyDescent="0.25">
      <c r="B192" s="293"/>
      <c r="C192" s="262"/>
      <c r="D192" s="226"/>
      <c r="E192" s="227"/>
      <c r="F192" s="228"/>
      <c r="G192" s="385">
        <v>365</v>
      </c>
      <c r="H192" s="229"/>
      <c r="I192" s="233"/>
      <c r="J192" s="178">
        <f t="shared" si="8"/>
        <v>0</v>
      </c>
      <c r="K192" s="178">
        <f t="shared" si="9"/>
        <v>0</v>
      </c>
      <c r="L192" s="227"/>
      <c r="M192" s="234"/>
      <c r="N192" s="178">
        <f t="shared" si="10"/>
        <v>0</v>
      </c>
      <c r="O192" s="178">
        <f t="shared" si="11"/>
        <v>0</v>
      </c>
      <c r="P192" s="262"/>
      <c r="Q192" s="360"/>
    </row>
    <row r="193" spans="2:17" x14ac:dyDescent="0.25">
      <c r="B193" s="293"/>
      <c r="C193" s="262"/>
      <c r="D193" s="226"/>
      <c r="E193" s="227"/>
      <c r="F193" s="228"/>
      <c r="G193" s="385">
        <v>365</v>
      </c>
      <c r="H193" s="229"/>
      <c r="I193" s="233"/>
      <c r="J193" s="178">
        <f t="shared" si="8"/>
        <v>0</v>
      </c>
      <c r="K193" s="178">
        <f t="shared" si="9"/>
        <v>0</v>
      </c>
      <c r="L193" s="227"/>
      <c r="M193" s="234"/>
      <c r="N193" s="178">
        <f t="shared" si="10"/>
        <v>0</v>
      </c>
      <c r="O193" s="178">
        <f t="shared" si="11"/>
        <v>0</v>
      </c>
      <c r="P193" s="262"/>
      <c r="Q193" s="360"/>
    </row>
    <row r="194" spans="2:17" x14ac:dyDescent="0.25">
      <c r="B194" s="293"/>
      <c r="C194" s="262"/>
      <c r="D194" s="226"/>
      <c r="E194" s="227"/>
      <c r="F194" s="228"/>
      <c r="G194" s="385">
        <v>365</v>
      </c>
      <c r="H194" s="229"/>
      <c r="I194" s="233"/>
      <c r="J194" s="178">
        <f t="shared" si="8"/>
        <v>0</v>
      </c>
      <c r="K194" s="178">
        <f t="shared" si="9"/>
        <v>0</v>
      </c>
      <c r="L194" s="227"/>
      <c r="M194" s="234"/>
      <c r="N194" s="178">
        <f t="shared" si="10"/>
        <v>0</v>
      </c>
      <c r="O194" s="178">
        <f t="shared" si="11"/>
        <v>0</v>
      </c>
      <c r="P194" s="262"/>
      <c r="Q194" s="360"/>
    </row>
    <row r="195" spans="2:17" x14ac:dyDescent="0.25">
      <c r="B195" s="293"/>
      <c r="C195" s="262"/>
      <c r="D195" s="226"/>
      <c r="E195" s="227"/>
      <c r="F195" s="228"/>
      <c r="G195" s="385">
        <v>365</v>
      </c>
      <c r="H195" s="229"/>
      <c r="I195" s="233"/>
      <c r="J195" s="178">
        <f t="shared" si="8"/>
        <v>0</v>
      </c>
      <c r="K195" s="178">
        <f t="shared" si="9"/>
        <v>0</v>
      </c>
      <c r="L195" s="227"/>
      <c r="M195" s="234"/>
      <c r="N195" s="178">
        <f t="shared" si="10"/>
        <v>0</v>
      </c>
      <c r="O195" s="178">
        <f t="shared" si="11"/>
        <v>0</v>
      </c>
      <c r="P195" s="262"/>
      <c r="Q195" s="360"/>
    </row>
    <row r="196" spans="2:17" x14ac:dyDescent="0.25">
      <c r="B196" s="293"/>
      <c r="C196" s="262"/>
      <c r="D196" s="226"/>
      <c r="E196" s="227"/>
      <c r="F196" s="228"/>
      <c r="G196" s="385">
        <v>365</v>
      </c>
      <c r="H196" s="229"/>
      <c r="I196" s="233"/>
      <c r="J196" s="178">
        <f t="shared" si="8"/>
        <v>0</v>
      </c>
      <c r="K196" s="178">
        <f t="shared" si="9"/>
        <v>0</v>
      </c>
      <c r="L196" s="227"/>
      <c r="M196" s="234"/>
      <c r="N196" s="178">
        <f t="shared" si="10"/>
        <v>0</v>
      </c>
      <c r="O196" s="178">
        <f t="shared" si="11"/>
        <v>0</v>
      </c>
      <c r="P196" s="262"/>
      <c r="Q196" s="360"/>
    </row>
    <row r="197" spans="2:17" x14ac:dyDescent="0.25">
      <c r="B197" s="293"/>
      <c r="C197" s="262"/>
      <c r="D197" s="226"/>
      <c r="E197" s="227"/>
      <c r="F197" s="228"/>
      <c r="G197" s="385">
        <v>365</v>
      </c>
      <c r="H197" s="229"/>
      <c r="I197" s="233"/>
      <c r="J197" s="178">
        <f t="shared" si="8"/>
        <v>0</v>
      </c>
      <c r="K197" s="178">
        <f t="shared" si="9"/>
        <v>0</v>
      </c>
      <c r="L197" s="227"/>
      <c r="M197" s="234"/>
      <c r="N197" s="178">
        <f t="shared" si="10"/>
        <v>0</v>
      </c>
      <c r="O197" s="178">
        <f t="shared" si="11"/>
        <v>0</v>
      </c>
      <c r="P197" s="262"/>
      <c r="Q197" s="360"/>
    </row>
    <row r="198" spans="2:17" x14ac:dyDescent="0.25">
      <c r="B198" s="293"/>
      <c r="C198" s="262"/>
      <c r="D198" s="226"/>
      <c r="E198" s="227"/>
      <c r="F198" s="228"/>
      <c r="G198" s="385">
        <v>365</v>
      </c>
      <c r="H198" s="229"/>
      <c r="I198" s="233"/>
      <c r="J198" s="178">
        <f t="shared" si="8"/>
        <v>0</v>
      </c>
      <c r="K198" s="178">
        <f t="shared" si="9"/>
        <v>0</v>
      </c>
      <c r="L198" s="227"/>
      <c r="M198" s="234"/>
      <c r="N198" s="178">
        <f t="shared" si="10"/>
        <v>0</v>
      </c>
      <c r="O198" s="178">
        <f t="shared" si="11"/>
        <v>0</v>
      </c>
      <c r="P198" s="262"/>
      <c r="Q198" s="360"/>
    </row>
    <row r="199" spans="2:17" x14ac:dyDescent="0.25">
      <c r="B199" s="293"/>
      <c r="C199" s="262"/>
      <c r="D199" s="226"/>
      <c r="E199" s="227"/>
      <c r="F199" s="228"/>
      <c r="G199" s="385">
        <v>365</v>
      </c>
      <c r="H199" s="229"/>
      <c r="I199" s="233"/>
      <c r="J199" s="178">
        <f t="shared" si="8"/>
        <v>0</v>
      </c>
      <c r="K199" s="178">
        <f t="shared" si="9"/>
        <v>0</v>
      </c>
      <c r="L199" s="227"/>
      <c r="M199" s="234"/>
      <c r="N199" s="178">
        <f t="shared" si="10"/>
        <v>0</v>
      </c>
      <c r="O199" s="178">
        <f t="shared" si="11"/>
        <v>0</v>
      </c>
      <c r="P199" s="262"/>
      <c r="Q199" s="360"/>
    </row>
    <row r="200" spans="2:17" x14ac:dyDescent="0.25">
      <c r="B200" s="293"/>
      <c r="C200" s="262"/>
      <c r="D200" s="226"/>
      <c r="E200" s="227"/>
      <c r="F200" s="228"/>
      <c r="G200" s="385">
        <v>365</v>
      </c>
      <c r="H200" s="229"/>
      <c r="I200" s="233"/>
      <c r="J200" s="178">
        <f t="shared" si="8"/>
        <v>0</v>
      </c>
      <c r="K200" s="178">
        <f t="shared" si="9"/>
        <v>0</v>
      </c>
      <c r="L200" s="227"/>
      <c r="M200" s="234"/>
      <c r="N200" s="178">
        <f t="shared" si="10"/>
        <v>0</v>
      </c>
      <c r="O200" s="178">
        <f t="shared" si="11"/>
        <v>0</v>
      </c>
      <c r="P200" s="262"/>
      <c r="Q200" s="360"/>
    </row>
    <row r="201" spans="2:17" x14ac:dyDescent="0.25">
      <c r="B201" s="293"/>
      <c r="C201" s="262"/>
      <c r="D201" s="226"/>
      <c r="E201" s="227"/>
      <c r="F201" s="228"/>
      <c r="G201" s="385">
        <v>365</v>
      </c>
      <c r="H201" s="229"/>
      <c r="I201" s="233"/>
      <c r="J201" s="178">
        <f t="shared" si="8"/>
        <v>0</v>
      </c>
      <c r="K201" s="178">
        <f t="shared" si="9"/>
        <v>0</v>
      </c>
      <c r="L201" s="227"/>
      <c r="M201" s="234"/>
      <c r="N201" s="178">
        <f t="shared" si="10"/>
        <v>0</v>
      </c>
      <c r="O201" s="178">
        <f t="shared" si="11"/>
        <v>0</v>
      </c>
      <c r="P201" s="262"/>
      <c r="Q201" s="360"/>
    </row>
    <row r="202" spans="2:17" x14ac:dyDescent="0.25">
      <c r="B202" s="293"/>
      <c r="C202" s="262"/>
      <c r="D202" s="226"/>
      <c r="E202" s="227"/>
      <c r="F202" s="228"/>
      <c r="G202" s="385">
        <v>365</v>
      </c>
      <c r="H202" s="229"/>
      <c r="I202" s="233"/>
      <c r="J202" s="178">
        <f t="shared" si="8"/>
        <v>0</v>
      </c>
      <c r="K202" s="178">
        <f t="shared" si="9"/>
        <v>0</v>
      </c>
      <c r="L202" s="227"/>
      <c r="M202" s="234"/>
      <c r="N202" s="178">
        <f t="shared" si="10"/>
        <v>0</v>
      </c>
      <c r="O202" s="178">
        <f t="shared" si="11"/>
        <v>0</v>
      </c>
      <c r="P202" s="262"/>
      <c r="Q202" s="360"/>
    </row>
    <row r="203" spans="2:17" x14ac:dyDescent="0.25">
      <c r="B203" s="293"/>
      <c r="C203" s="262"/>
      <c r="D203" s="226"/>
      <c r="E203" s="227"/>
      <c r="F203" s="228"/>
      <c r="G203" s="385">
        <v>365</v>
      </c>
      <c r="H203" s="229"/>
      <c r="I203" s="233"/>
      <c r="J203" s="178">
        <f t="shared" si="8"/>
        <v>0</v>
      </c>
      <c r="K203" s="178">
        <f t="shared" si="9"/>
        <v>0</v>
      </c>
      <c r="L203" s="227"/>
      <c r="M203" s="234"/>
      <c r="N203" s="178">
        <f t="shared" si="10"/>
        <v>0</v>
      </c>
      <c r="O203" s="178">
        <f t="shared" si="11"/>
        <v>0</v>
      </c>
      <c r="P203" s="262"/>
      <c r="Q203" s="360"/>
    </row>
    <row r="204" spans="2:17" x14ac:dyDescent="0.25">
      <c r="B204" s="293"/>
      <c r="C204" s="262"/>
      <c r="D204" s="226"/>
      <c r="E204" s="227"/>
      <c r="F204" s="228"/>
      <c r="G204" s="385">
        <v>365</v>
      </c>
      <c r="H204" s="229"/>
      <c r="I204" s="233"/>
      <c r="J204" s="178">
        <f t="shared" si="8"/>
        <v>0</v>
      </c>
      <c r="K204" s="178">
        <f t="shared" si="9"/>
        <v>0</v>
      </c>
      <c r="L204" s="227"/>
      <c r="M204" s="234"/>
      <c r="N204" s="178">
        <f t="shared" si="10"/>
        <v>0</v>
      </c>
      <c r="O204" s="178">
        <f t="shared" si="11"/>
        <v>0</v>
      </c>
      <c r="P204" s="262"/>
      <c r="Q204" s="360"/>
    </row>
    <row r="205" spans="2:17" x14ac:dyDescent="0.25">
      <c r="B205" s="293"/>
      <c r="C205" s="262"/>
      <c r="D205" s="226"/>
      <c r="E205" s="227"/>
      <c r="F205" s="228"/>
      <c r="G205" s="385">
        <v>365</v>
      </c>
      <c r="H205" s="229"/>
      <c r="I205" s="233"/>
      <c r="J205" s="178">
        <f t="shared" si="8"/>
        <v>0</v>
      </c>
      <c r="K205" s="178">
        <f t="shared" si="9"/>
        <v>0</v>
      </c>
      <c r="L205" s="227"/>
      <c r="M205" s="234"/>
      <c r="N205" s="178">
        <f t="shared" si="10"/>
        <v>0</v>
      </c>
      <c r="O205" s="178">
        <f t="shared" si="11"/>
        <v>0</v>
      </c>
      <c r="P205" s="262"/>
      <c r="Q205" s="360"/>
    </row>
    <row r="206" spans="2:17" x14ac:dyDescent="0.25">
      <c r="B206" s="293"/>
      <c r="C206" s="262"/>
      <c r="D206" s="226"/>
      <c r="E206" s="227"/>
      <c r="F206" s="228"/>
      <c r="G206" s="385">
        <v>365</v>
      </c>
      <c r="H206" s="229"/>
      <c r="I206" s="233"/>
      <c r="J206" s="178">
        <f t="shared" si="8"/>
        <v>0</v>
      </c>
      <c r="K206" s="178">
        <f t="shared" si="9"/>
        <v>0</v>
      </c>
      <c r="L206" s="227"/>
      <c r="M206" s="234"/>
      <c r="N206" s="178">
        <f t="shared" si="10"/>
        <v>0</v>
      </c>
      <c r="O206" s="178">
        <f t="shared" si="11"/>
        <v>0</v>
      </c>
      <c r="P206" s="262"/>
      <c r="Q206" s="360"/>
    </row>
    <row r="207" spans="2:17" x14ac:dyDescent="0.25">
      <c r="B207" s="293"/>
      <c r="C207" s="262"/>
      <c r="D207" s="226"/>
      <c r="E207" s="227"/>
      <c r="F207" s="228"/>
      <c r="G207" s="385">
        <v>365</v>
      </c>
      <c r="H207" s="229"/>
      <c r="I207" s="233"/>
      <c r="J207" s="178">
        <f t="shared" si="8"/>
        <v>0</v>
      </c>
      <c r="K207" s="178">
        <f t="shared" si="9"/>
        <v>0</v>
      </c>
      <c r="L207" s="227"/>
      <c r="M207" s="234"/>
      <c r="N207" s="178">
        <f t="shared" si="10"/>
        <v>0</v>
      </c>
      <c r="O207" s="178">
        <f t="shared" si="11"/>
        <v>0</v>
      </c>
      <c r="P207" s="262"/>
      <c r="Q207" s="360"/>
    </row>
    <row r="208" spans="2:17" x14ac:dyDescent="0.25">
      <c r="B208" s="293"/>
      <c r="C208" s="262"/>
      <c r="D208" s="226"/>
      <c r="E208" s="227"/>
      <c r="F208" s="228"/>
      <c r="G208" s="385">
        <v>365</v>
      </c>
      <c r="H208" s="229"/>
      <c r="I208" s="233"/>
      <c r="J208" s="178">
        <f t="shared" si="8"/>
        <v>0</v>
      </c>
      <c r="K208" s="178">
        <f t="shared" si="9"/>
        <v>0</v>
      </c>
      <c r="L208" s="227"/>
      <c r="M208" s="234"/>
      <c r="N208" s="178">
        <f t="shared" si="10"/>
        <v>0</v>
      </c>
      <c r="O208" s="178">
        <f t="shared" si="11"/>
        <v>0</v>
      </c>
      <c r="P208" s="262"/>
      <c r="Q208" s="360"/>
    </row>
    <row r="209" spans="2:17" x14ac:dyDescent="0.25">
      <c r="B209" s="293"/>
      <c r="C209" s="262"/>
      <c r="D209" s="226"/>
      <c r="E209" s="227"/>
      <c r="F209" s="228"/>
      <c r="G209" s="385">
        <v>365</v>
      </c>
      <c r="H209" s="229"/>
      <c r="I209" s="233"/>
      <c r="J209" s="178">
        <f t="shared" si="8"/>
        <v>0</v>
      </c>
      <c r="K209" s="178">
        <f t="shared" si="9"/>
        <v>0</v>
      </c>
      <c r="L209" s="227"/>
      <c r="M209" s="234"/>
      <c r="N209" s="178">
        <f t="shared" si="10"/>
        <v>0</v>
      </c>
      <c r="O209" s="178">
        <f t="shared" si="11"/>
        <v>0</v>
      </c>
      <c r="P209" s="262"/>
      <c r="Q209" s="360"/>
    </row>
    <row r="210" spans="2:17" x14ac:dyDescent="0.25">
      <c r="B210" s="293"/>
      <c r="C210" s="262"/>
      <c r="D210" s="226"/>
      <c r="E210" s="227"/>
      <c r="F210" s="228"/>
      <c r="G210" s="385">
        <v>365</v>
      </c>
      <c r="H210" s="229"/>
      <c r="I210" s="233"/>
      <c r="J210" s="178">
        <f t="shared" si="8"/>
        <v>0</v>
      </c>
      <c r="K210" s="178">
        <f t="shared" si="9"/>
        <v>0</v>
      </c>
      <c r="L210" s="227"/>
      <c r="M210" s="234"/>
      <c r="N210" s="178">
        <f t="shared" si="10"/>
        <v>0</v>
      </c>
      <c r="O210" s="178">
        <f t="shared" si="11"/>
        <v>0</v>
      </c>
      <c r="P210" s="262"/>
      <c r="Q210" s="360"/>
    </row>
    <row r="211" spans="2:17" x14ac:dyDescent="0.25">
      <c r="B211" s="293"/>
      <c r="C211" s="262"/>
      <c r="D211" s="226"/>
      <c r="E211" s="227"/>
      <c r="F211" s="228"/>
      <c r="G211" s="385">
        <v>365</v>
      </c>
      <c r="H211" s="229"/>
      <c r="I211" s="233"/>
      <c r="J211" s="178">
        <f t="shared" si="8"/>
        <v>0</v>
      </c>
      <c r="K211" s="178">
        <f t="shared" si="9"/>
        <v>0</v>
      </c>
      <c r="L211" s="227"/>
      <c r="M211" s="234"/>
      <c r="N211" s="178">
        <f t="shared" si="10"/>
        <v>0</v>
      </c>
      <c r="O211" s="178">
        <f t="shared" si="11"/>
        <v>0</v>
      </c>
      <c r="P211" s="262"/>
      <c r="Q211" s="360"/>
    </row>
    <row r="212" spans="2:17" x14ac:dyDescent="0.25">
      <c r="B212" s="293"/>
      <c r="C212" s="262"/>
      <c r="D212" s="226"/>
      <c r="E212" s="227"/>
      <c r="F212" s="228"/>
      <c r="G212" s="385">
        <v>365</v>
      </c>
      <c r="H212" s="229"/>
      <c r="I212" s="233"/>
      <c r="J212" s="178">
        <f t="shared" si="8"/>
        <v>0</v>
      </c>
      <c r="K212" s="178">
        <f t="shared" si="9"/>
        <v>0</v>
      </c>
      <c r="L212" s="227"/>
      <c r="M212" s="234"/>
      <c r="N212" s="178">
        <f t="shared" si="10"/>
        <v>0</v>
      </c>
      <c r="O212" s="178">
        <f t="shared" si="11"/>
        <v>0</v>
      </c>
      <c r="P212" s="262"/>
      <c r="Q212" s="360"/>
    </row>
    <row r="213" spans="2:17" x14ac:dyDescent="0.25">
      <c r="B213" s="293"/>
      <c r="C213" s="262"/>
      <c r="D213" s="226"/>
      <c r="E213" s="227"/>
      <c r="F213" s="228"/>
      <c r="G213" s="385">
        <v>365</v>
      </c>
      <c r="H213" s="229"/>
      <c r="I213" s="233"/>
      <c r="J213" s="178">
        <f t="shared" si="8"/>
        <v>0</v>
      </c>
      <c r="K213" s="178">
        <f t="shared" si="9"/>
        <v>0</v>
      </c>
      <c r="L213" s="227"/>
      <c r="M213" s="234"/>
      <c r="N213" s="178">
        <f t="shared" si="10"/>
        <v>0</v>
      </c>
      <c r="O213" s="178">
        <f t="shared" si="11"/>
        <v>0</v>
      </c>
      <c r="P213" s="262"/>
      <c r="Q213" s="360"/>
    </row>
    <row r="214" spans="2:17" x14ac:dyDescent="0.25">
      <c r="B214" s="293"/>
      <c r="C214" s="262"/>
      <c r="D214" s="226"/>
      <c r="E214" s="227"/>
      <c r="F214" s="228"/>
      <c r="G214" s="385">
        <v>365</v>
      </c>
      <c r="H214" s="229"/>
      <c r="I214" s="233"/>
      <c r="J214" s="178">
        <f t="shared" si="8"/>
        <v>0</v>
      </c>
      <c r="K214" s="178">
        <f t="shared" si="9"/>
        <v>0</v>
      </c>
      <c r="L214" s="227"/>
      <c r="M214" s="234"/>
      <c r="N214" s="178">
        <f t="shared" si="10"/>
        <v>0</v>
      </c>
      <c r="O214" s="178">
        <f t="shared" si="11"/>
        <v>0</v>
      </c>
      <c r="P214" s="262"/>
      <c r="Q214" s="360"/>
    </row>
    <row r="215" spans="2:17" x14ac:dyDescent="0.25">
      <c r="B215" s="293"/>
      <c r="C215" s="262"/>
      <c r="D215" s="226"/>
      <c r="E215" s="227"/>
      <c r="F215" s="228"/>
      <c r="G215" s="385">
        <v>365</v>
      </c>
      <c r="H215" s="229"/>
      <c r="I215" s="233"/>
      <c r="J215" s="178">
        <f t="shared" si="8"/>
        <v>0</v>
      </c>
      <c r="K215" s="178">
        <f t="shared" si="9"/>
        <v>0</v>
      </c>
      <c r="L215" s="227"/>
      <c r="M215" s="234"/>
      <c r="N215" s="178">
        <f t="shared" si="10"/>
        <v>0</v>
      </c>
      <c r="O215" s="178">
        <f t="shared" si="11"/>
        <v>0</v>
      </c>
      <c r="P215" s="262"/>
      <c r="Q215" s="360"/>
    </row>
    <row r="216" spans="2:17" x14ac:dyDescent="0.25">
      <c r="B216" s="293"/>
      <c r="C216" s="262"/>
      <c r="D216" s="226"/>
      <c r="E216" s="227"/>
      <c r="F216" s="228"/>
      <c r="G216" s="385">
        <v>365</v>
      </c>
      <c r="H216" s="229"/>
      <c r="I216" s="233"/>
      <c r="J216" s="178">
        <f t="shared" si="8"/>
        <v>0</v>
      </c>
      <c r="K216" s="178">
        <f t="shared" si="9"/>
        <v>0</v>
      </c>
      <c r="L216" s="227"/>
      <c r="M216" s="234"/>
      <c r="N216" s="178">
        <f t="shared" si="10"/>
        <v>0</v>
      </c>
      <c r="O216" s="178">
        <f t="shared" si="11"/>
        <v>0</v>
      </c>
      <c r="P216" s="262"/>
      <c r="Q216" s="360"/>
    </row>
    <row r="217" spans="2:17" x14ac:dyDescent="0.25">
      <c r="B217" s="293"/>
      <c r="C217" s="262"/>
      <c r="D217" s="226"/>
      <c r="E217" s="227"/>
      <c r="F217" s="228"/>
      <c r="G217" s="385">
        <v>365</v>
      </c>
      <c r="H217" s="229"/>
      <c r="I217" s="233"/>
      <c r="J217" s="178">
        <f t="shared" si="8"/>
        <v>0</v>
      </c>
      <c r="K217" s="178">
        <f t="shared" si="9"/>
        <v>0</v>
      </c>
      <c r="L217" s="227"/>
      <c r="M217" s="234"/>
      <c r="N217" s="178">
        <f t="shared" si="10"/>
        <v>0</v>
      </c>
      <c r="O217" s="178">
        <f t="shared" si="11"/>
        <v>0</v>
      </c>
      <c r="P217" s="262"/>
      <c r="Q217" s="360"/>
    </row>
    <row r="218" spans="2:17" x14ac:dyDescent="0.25">
      <c r="B218" s="293"/>
      <c r="C218" s="262"/>
      <c r="D218" s="226"/>
      <c r="E218" s="227"/>
      <c r="F218" s="228"/>
      <c r="G218" s="385">
        <v>365</v>
      </c>
      <c r="H218" s="229"/>
      <c r="I218" s="233"/>
      <c r="J218" s="178">
        <f t="shared" si="8"/>
        <v>0</v>
      </c>
      <c r="K218" s="178">
        <f t="shared" si="9"/>
        <v>0</v>
      </c>
      <c r="L218" s="227"/>
      <c r="M218" s="234"/>
      <c r="N218" s="178">
        <f t="shared" si="10"/>
        <v>0</v>
      </c>
      <c r="O218" s="178">
        <f t="shared" si="11"/>
        <v>0</v>
      </c>
      <c r="P218" s="262"/>
      <c r="Q218" s="360"/>
    </row>
    <row r="219" spans="2:17" x14ac:dyDescent="0.25">
      <c r="B219" s="293"/>
      <c r="C219" s="262"/>
      <c r="D219" s="226"/>
      <c r="E219" s="227"/>
      <c r="F219" s="228"/>
      <c r="G219" s="385">
        <v>365</v>
      </c>
      <c r="H219" s="229"/>
      <c r="I219" s="233"/>
      <c r="J219" s="178">
        <f t="shared" si="8"/>
        <v>0</v>
      </c>
      <c r="K219" s="178">
        <f t="shared" si="9"/>
        <v>0</v>
      </c>
      <c r="L219" s="227"/>
      <c r="M219" s="234"/>
      <c r="N219" s="178">
        <f t="shared" si="10"/>
        <v>0</v>
      </c>
      <c r="O219" s="178">
        <f t="shared" si="11"/>
        <v>0</v>
      </c>
      <c r="P219" s="262"/>
      <c r="Q219" s="360"/>
    </row>
    <row r="220" spans="2:17" x14ac:dyDescent="0.25">
      <c r="B220" s="293"/>
      <c r="C220" s="262"/>
      <c r="D220" s="226"/>
      <c r="E220" s="227"/>
      <c r="F220" s="228"/>
      <c r="G220" s="385">
        <v>365</v>
      </c>
      <c r="H220" s="229"/>
      <c r="I220" s="233"/>
      <c r="J220" s="178">
        <f t="shared" si="8"/>
        <v>0</v>
      </c>
      <c r="K220" s="178">
        <f t="shared" si="9"/>
        <v>0</v>
      </c>
      <c r="L220" s="227"/>
      <c r="M220" s="234"/>
      <c r="N220" s="178">
        <f t="shared" si="10"/>
        <v>0</v>
      </c>
      <c r="O220" s="178">
        <f t="shared" si="11"/>
        <v>0</v>
      </c>
      <c r="P220" s="262"/>
      <c r="Q220" s="360"/>
    </row>
    <row r="221" spans="2:17" x14ac:dyDescent="0.25">
      <c r="B221" s="293"/>
      <c r="C221" s="262"/>
      <c r="D221" s="226"/>
      <c r="E221" s="227"/>
      <c r="F221" s="228"/>
      <c r="G221" s="385">
        <v>365</v>
      </c>
      <c r="H221" s="229"/>
      <c r="I221" s="233"/>
      <c r="J221" s="178">
        <f t="shared" si="8"/>
        <v>0</v>
      </c>
      <c r="K221" s="178">
        <f t="shared" si="9"/>
        <v>0</v>
      </c>
      <c r="L221" s="227"/>
      <c r="M221" s="234"/>
      <c r="N221" s="178">
        <f t="shared" si="10"/>
        <v>0</v>
      </c>
      <c r="O221" s="178">
        <f t="shared" si="11"/>
        <v>0</v>
      </c>
      <c r="P221" s="262"/>
      <c r="Q221" s="360"/>
    </row>
    <row r="222" spans="2:17" x14ac:dyDescent="0.25">
      <c r="B222" s="293"/>
      <c r="C222" s="262"/>
      <c r="D222" s="226"/>
      <c r="E222" s="227"/>
      <c r="F222" s="228"/>
      <c r="G222" s="385">
        <v>365</v>
      </c>
      <c r="H222" s="229"/>
      <c r="I222" s="233"/>
      <c r="J222" s="178">
        <f t="shared" si="8"/>
        <v>0</v>
      </c>
      <c r="K222" s="178">
        <f t="shared" si="9"/>
        <v>0</v>
      </c>
      <c r="L222" s="227"/>
      <c r="M222" s="234"/>
      <c r="N222" s="178">
        <f t="shared" si="10"/>
        <v>0</v>
      </c>
      <c r="O222" s="178">
        <f t="shared" si="11"/>
        <v>0</v>
      </c>
      <c r="P222" s="262"/>
      <c r="Q222" s="360"/>
    </row>
    <row r="223" spans="2:17" x14ac:dyDescent="0.25">
      <c r="B223" s="293"/>
      <c r="C223" s="262"/>
      <c r="D223" s="226"/>
      <c r="E223" s="227"/>
      <c r="F223" s="228"/>
      <c r="G223" s="385">
        <v>365</v>
      </c>
      <c r="H223" s="229"/>
      <c r="I223" s="233"/>
      <c r="J223" s="178">
        <f t="shared" si="8"/>
        <v>0</v>
      </c>
      <c r="K223" s="178">
        <f t="shared" si="9"/>
        <v>0</v>
      </c>
      <c r="L223" s="227"/>
      <c r="M223" s="234"/>
      <c r="N223" s="178">
        <f t="shared" si="10"/>
        <v>0</v>
      </c>
      <c r="O223" s="178">
        <f t="shared" si="11"/>
        <v>0</v>
      </c>
      <c r="P223" s="262"/>
      <c r="Q223" s="360"/>
    </row>
    <row r="224" spans="2:17" x14ac:dyDescent="0.25">
      <c r="B224" s="293"/>
      <c r="C224" s="262"/>
      <c r="D224" s="226"/>
      <c r="E224" s="227"/>
      <c r="F224" s="228"/>
      <c r="G224" s="385">
        <v>365</v>
      </c>
      <c r="H224" s="229"/>
      <c r="I224" s="233"/>
      <c r="J224" s="178">
        <f t="shared" si="8"/>
        <v>0</v>
      </c>
      <c r="K224" s="178">
        <f t="shared" si="9"/>
        <v>0</v>
      </c>
      <c r="L224" s="227"/>
      <c r="M224" s="234"/>
      <c r="N224" s="178">
        <f t="shared" si="10"/>
        <v>0</v>
      </c>
      <c r="O224" s="178">
        <f t="shared" si="11"/>
        <v>0</v>
      </c>
      <c r="P224" s="262"/>
      <c r="Q224" s="360"/>
    </row>
    <row r="225" spans="2:17" x14ac:dyDescent="0.25">
      <c r="B225" s="293"/>
      <c r="C225" s="262"/>
      <c r="D225" s="226"/>
      <c r="E225" s="227"/>
      <c r="F225" s="228"/>
      <c r="G225" s="385">
        <v>365</v>
      </c>
      <c r="H225" s="229"/>
      <c r="I225" s="233"/>
      <c r="J225" s="178">
        <f t="shared" si="8"/>
        <v>0</v>
      </c>
      <c r="K225" s="178">
        <f t="shared" si="9"/>
        <v>0</v>
      </c>
      <c r="L225" s="227"/>
      <c r="M225" s="234"/>
      <c r="N225" s="178">
        <f t="shared" si="10"/>
        <v>0</v>
      </c>
      <c r="O225" s="178">
        <f t="shared" si="11"/>
        <v>0</v>
      </c>
      <c r="P225" s="262"/>
      <c r="Q225" s="360"/>
    </row>
    <row r="226" spans="2:17" x14ac:dyDescent="0.25">
      <c r="B226" s="293"/>
      <c r="C226" s="262"/>
      <c r="D226" s="226"/>
      <c r="E226" s="227"/>
      <c r="F226" s="228"/>
      <c r="G226" s="385">
        <v>365</v>
      </c>
      <c r="H226" s="229"/>
      <c r="I226" s="233"/>
      <c r="J226" s="178">
        <f t="shared" si="8"/>
        <v>0</v>
      </c>
      <c r="K226" s="178">
        <f t="shared" si="9"/>
        <v>0</v>
      </c>
      <c r="L226" s="227"/>
      <c r="M226" s="234"/>
      <c r="N226" s="178">
        <f t="shared" si="10"/>
        <v>0</v>
      </c>
      <c r="O226" s="178">
        <f t="shared" si="11"/>
        <v>0</v>
      </c>
      <c r="P226" s="262"/>
      <c r="Q226" s="360"/>
    </row>
    <row r="227" spans="2:17" x14ac:dyDescent="0.25">
      <c r="B227" s="293"/>
      <c r="C227" s="262"/>
      <c r="D227" s="226"/>
      <c r="E227" s="227"/>
      <c r="F227" s="228"/>
      <c r="G227" s="385">
        <v>365</v>
      </c>
      <c r="H227" s="229"/>
      <c r="I227" s="233"/>
      <c r="J227" s="178">
        <f t="shared" si="8"/>
        <v>0</v>
      </c>
      <c r="K227" s="178">
        <f t="shared" si="9"/>
        <v>0</v>
      </c>
      <c r="L227" s="227"/>
      <c r="M227" s="234"/>
      <c r="N227" s="178">
        <f t="shared" si="10"/>
        <v>0</v>
      </c>
      <c r="O227" s="178">
        <f t="shared" si="11"/>
        <v>0</v>
      </c>
      <c r="P227" s="262"/>
      <c r="Q227" s="360"/>
    </row>
    <row r="228" spans="2:17" x14ac:dyDescent="0.25">
      <c r="B228" s="293"/>
      <c r="C228" s="262"/>
      <c r="D228" s="226"/>
      <c r="E228" s="227"/>
      <c r="F228" s="228"/>
      <c r="G228" s="385">
        <v>365</v>
      </c>
      <c r="H228" s="229"/>
      <c r="I228" s="233"/>
      <c r="J228" s="178">
        <f t="shared" si="8"/>
        <v>0</v>
      </c>
      <c r="K228" s="178">
        <f t="shared" si="9"/>
        <v>0</v>
      </c>
      <c r="L228" s="227"/>
      <c r="M228" s="234"/>
      <c r="N228" s="178">
        <f t="shared" si="10"/>
        <v>0</v>
      </c>
      <c r="O228" s="178">
        <f t="shared" si="11"/>
        <v>0</v>
      </c>
      <c r="P228" s="262"/>
      <c r="Q228" s="360"/>
    </row>
    <row r="229" spans="2:17" x14ac:dyDescent="0.25">
      <c r="B229" s="293"/>
      <c r="C229" s="262"/>
      <c r="D229" s="226"/>
      <c r="E229" s="227"/>
      <c r="F229" s="228"/>
      <c r="G229" s="385">
        <v>365</v>
      </c>
      <c r="H229" s="229"/>
      <c r="I229" s="233"/>
      <c r="J229" s="178">
        <f t="shared" si="8"/>
        <v>0</v>
      </c>
      <c r="K229" s="178">
        <f t="shared" si="9"/>
        <v>0</v>
      </c>
      <c r="L229" s="227"/>
      <c r="M229" s="234"/>
      <c r="N229" s="178">
        <f t="shared" si="10"/>
        <v>0</v>
      </c>
      <c r="O229" s="178">
        <f t="shared" si="11"/>
        <v>0</v>
      </c>
      <c r="P229" s="262"/>
      <c r="Q229" s="360"/>
    </row>
    <row r="230" spans="2:17" x14ac:dyDescent="0.25">
      <c r="B230" s="293"/>
      <c r="C230" s="262"/>
      <c r="D230" s="226"/>
      <c r="E230" s="227"/>
      <c r="F230" s="228"/>
      <c r="G230" s="385">
        <v>365</v>
      </c>
      <c r="H230" s="229"/>
      <c r="I230" s="233"/>
      <c r="J230" s="178">
        <f t="shared" si="8"/>
        <v>0</v>
      </c>
      <c r="K230" s="178">
        <f t="shared" si="9"/>
        <v>0</v>
      </c>
      <c r="L230" s="227"/>
      <c r="M230" s="234"/>
      <c r="N230" s="178">
        <f t="shared" si="10"/>
        <v>0</v>
      </c>
      <c r="O230" s="178">
        <f t="shared" si="11"/>
        <v>0</v>
      </c>
      <c r="P230" s="262"/>
      <c r="Q230" s="360"/>
    </row>
    <row r="231" spans="2:17" x14ac:dyDescent="0.25">
      <c r="B231" s="293"/>
      <c r="C231" s="262"/>
      <c r="D231" s="226"/>
      <c r="E231" s="227"/>
      <c r="F231" s="228"/>
      <c r="G231" s="385">
        <v>365</v>
      </c>
      <c r="H231" s="229"/>
      <c r="I231" s="233"/>
      <c r="J231" s="178">
        <f t="shared" si="8"/>
        <v>0</v>
      </c>
      <c r="K231" s="178">
        <f t="shared" si="9"/>
        <v>0</v>
      </c>
      <c r="L231" s="227"/>
      <c r="M231" s="234"/>
      <c r="N231" s="178">
        <f t="shared" si="10"/>
        <v>0</v>
      </c>
      <c r="O231" s="178">
        <f t="shared" si="11"/>
        <v>0</v>
      </c>
      <c r="P231" s="262"/>
      <c r="Q231" s="360"/>
    </row>
    <row r="232" spans="2:17" x14ac:dyDescent="0.25">
      <c r="B232" s="293"/>
      <c r="C232" s="262"/>
      <c r="D232" s="226"/>
      <c r="E232" s="227"/>
      <c r="F232" s="228"/>
      <c r="G232" s="385">
        <v>365</v>
      </c>
      <c r="H232" s="229"/>
      <c r="I232" s="233"/>
      <c r="J232" s="178">
        <f t="shared" si="8"/>
        <v>0</v>
      </c>
      <c r="K232" s="178">
        <f t="shared" si="9"/>
        <v>0</v>
      </c>
      <c r="L232" s="227"/>
      <c r="M232" s="234"/>
      <c r="N232" s="178">
        <f t="shared" si="10"/>
        <v>0</v>
      </c>
      <c r="O232" s="178">
        <f t="shared" si="11"/>
        <v>0</v>
      </c>
      <c r="P232" s="262"/>
      <c r="Q232" s="360"/>
    </row>
    <row r="233" spans="2:17" x14ac:dyDescent="0.25">
      <c r="B233" s="293"/>
      <c r="C233" s="262"/>
      <c r="D233" s="226"/>
      <c r="E233" s="227"/>
      <c r="F233" s="228"/>
      <c r="G233" s="385">
        <v>365</v>
      </c>
      <c r="H233" s="229"/>
      <c r="I233" s="233"/>
      <c r="J233" s="178">
        <f t="shared" si="8"/>
        <v>0</v>
      </c>
      <c r="K233" s="178">
        <f t="shared" si="9"/>
        <v>0</v>
      </c>
      <c r="L233" s="227"/>
      <c r="M233" s="234"/>
      <c r="N233" s="178">
        <f t="shared" si="10"/>
        <v>0</v>
      </c>
      <c r="O233" s="178">
        <f t="shared" si="11"/>
        <v>0</v>
      </c>
      <c r="P233" s="262"/>
      <c r="Q233" s="360"/>
    </row>
    <row r="234" spans="2:17" x14ac:dyDescent="0.25">
      <c r="B234" s="293"/>
      <c r="C234" s="262"/>
      <c r="D234" s="226"/>
      <c r="E234" s="227"/>
      <c r="F234" s="228"/>
      <c r="G234" s="385">
        <v>365</v>
      </c>
      <c r="H234" s="229"/>
      <c r="I234" s="233"/>
      <c r="J234" s="178">
        <f t="shared" si="8"/>
        <v>0</v>
      </c>
      <c r="K234" s="178">
        <f t="shared" si="9"/>
        <v>0</v>
      </c>
      <c r="L234" s="227"/>
      <c r="M234" s="234"/>
      <c r="N234" s="178">
        <f t="shared" si="10"/>
        <v>0</v>
      </c>
      <c r="O234" s="178">
        <f t="shared" si="11"/>
        <v>0</v>
      </c>
      <c r="P234" s="262"/>
      <c r="Q234" s="360"/>
    </row>
    <row r="235" spans="2:17" x14ac:dyDescent="0.25">
      <c r="B235" s="293"/>
      <c r="C235" s="262"/>
      <c r="D235" s="226"/>
      <c r="E235" s="227"/>
      <c r="F235" s="228"/>
      <c r="G235" s="385">
        <v>365</v>
      </c>
      <c r="H235" s="229"/>
      <c r="I235" s="233"/>
      <c r="J235" s="178">
        <f t="shared" si="8"/>
        <v>0</v>
      </c>
      <c r="K235" s="178">
        <f t="shared" si="9"/>
        <v>0</v>
      </c>
      <c r="L235" s="227"/>
      <c r="M235" s="234"/>
      <c r="N235" s="178">
        <f t="shared" si="10"/>
        <v>0</v>
      </c>
      <c r="O235" s="178">
        <f t="shared" si="11"/>
        <v>0</v>
      </c>
      <c r="P235" s="262"/>
      <c r="Q235" s="360"/>
    </row>
    <row r="236" spans="2:17" x14ac:dyDescent="0.25">
      <c r="B236" s="293"/>
      <c r="C236" s="262"/>
      <c r="D236" s="226"/>
      <c r="E236" s="227"/>
      <c r="F236" s="228"/>
      <c r="G236" s="385">
        <v>365</v>
      </c>
      <c r="H236" s="229"/>
      <c r="I236" s="233"/>
      <c r="J236" s="178">
        <f t="shared" si="8"/>
        <v>0</v>
      </c>
      <c r="K236" s="178">
        <f t="shared" si="9"/>
        <v>0</v>
      </c>
      <c r="L236" s="227"/>
      <c r="M236" s="234"/>
      <c r="N236" s="178">
        <f t="shared" si="10"/>
        <v>0</v>
      </c>
      <c r="O236" s="178">
        <f t="shared" si="11"/>
        <v>0</v>
      </c>
      <c r="P236" s="262"/>
      <c r="Q236" s="360"/>
    </row>
    <row r="237" spans="2:17" x14ac:dyDescent="0.25">
      <c r="B237" s="293"/>
      <c r="C237" s="262"/>
      <c r="D237" s="226"/>
      <c r="E237" s="227"/>
      <c r="F237" s="228"/>
      <c r="G237" s="385">
        <v>365</v>
      </c>
      <c r="H237" s="229"/>
      <c r="I237" s="233"/>
      <c r="J237" s="178">
        <f t="shared" si="8"/>
        <v>0</v>
      </c>
      <c r="K237" s="178">
        <f t="shared" si="9"/>
        <v>0</v>
      </c>
      <c r="L237" s="227"/>
      <c r="M237" s="234"/>
      <c r="N237" s="178">
        <f t="shared" si="10"/>
        <v>0</v>
      </c>
      <c r="O237" s="178">
        <f t="shared" si="11"/>
        <v>0</v>
      </c>
      <c r="P237" s="262"/>
      <c r="Q237" s="360"/>
    </row>
    <row r="238" spans="2:17" x14ac:dyDescent="0.25">
      <c r="B238" s="293"/>
      <c r="C238" s="262"/>
      <c r="D238" s="226"/>
      <c r="E238" s="227"/>
      <c r="F238" s="228"/>
      <c r="G238" s="385">
        <v>365</v>
      </c>
      <c r="H238" s="229"/>
      <c r="I238" s="233"/>
      <c r="J238" s="178">
        <f t="shared" si="8"/>
        <v>0</v>
      </c>
      <c r="K238" s="178">
        <f t="shared" si="9"/>
        <v>0</v>
      </c>
      <c r="L238" s="227"/>
      <c r="M238" s="234"/>
      <c r="N238" s="178">
        <f t="shared" si="10"/>
        <v>0</v>
      </c>
      <c r="O238" s="178">
        <f t="shared" si="11"/>
        <v>0</v>
      </c>
      <c r="P238" s="262"/>
      <c r="Q238" s="360"/>
    </row>
    <row r="239" spans="2:17" x14ac:dyDescent="0.25">
      <c r="B239" s="293"/>
      <c r="C239" s="262"/>
      <c r="D239" s="226"/>
      <c r="E239" s="227"/>
      <c r="F239" s="228"/>
      <c r="G239" s="385">
        <v>365</v>
      </c>
      <c r="H239" s="229"/>
      <c r="I239" s="233"/>
      <c r="J239" s="178">
        <f t="shared" si="8"/>
        <v>0</v>
      </c>
      <c r="K239" s="178">
        <f t="shared" si="9"/>
        <v>0</v>
      </c>
      <c r="L239" s="227"/>
      <c r="M239" s="234"/>
      <c r="N239" s="178">
        <f t="shared" si="10"/>
        <v>0</v>
      </c>
      <c r="O239" s="178">
        <f t="shared" si="11"/>
        <v>0</v>
      </c>
      <c r="P239" s="262"/>
      <c r="Q239" s="360"/>
    </row>
    <row r="240" spans="2:17" x14ac:dyDescent="0.25">
      <c r="B240" s="293"/>
      <c r="C240" s="262"/>
      <c r="D240" s="226"/>
      <c r="E240" s="227"/>
      <c r="F240" s="228"/>
      <c r="G240" s="385">
        <v>365</v>
      </c>
      <c r="H240" s="229"/>
      <c r="I240" s="233"/>
      <c r="J240" s="178">
        <f t="shared" si="8"/>
        <v>0</v>
      </c>
      <c r="K240" s="178">
        <f t="shared" si="9"/>
        <v>0</v>
      </c>
      <c r="L240" s="227"/>
      <c r="M240" s="234"/>
      <c r="N240" s="178">
        <f t="shared" si="10"/>
        <v>0</v>
      </c>
      <c r="O240" s="178">
        <f t="shared" si="11"/>
        <v>0</v>
      </c>
      <c r="P240" s="262"/>
      <c r="Q240" s="360"/>
    </row>
    <row r="241" spans="2:17" x14ac:dyDescent="0.25">
      <c r="B241" s="293"/>
      <c r="C241" s="262"/>
      <c r="D241" s="226"/>
      <c r="E241" s="227"/>
      <c r="F241" s="228"/>
      <c r="G241" s="385">
        <v>365</v>
      </c>
      <c r="H241" s="229"/>
      <c r="I241" s="233"/>
      <c r="J241" s="178">
        <f t="shared" si="8"/>
        <v>0</v>
      </c>
      <c r="K241" s="178">
        <f t="shared" si="9"/>
        <v>0</v>
      </c>
      <c r="L241" s="227"/>
      <c r="M241" s="234"/>
      <c r="N241" s="178">
        <f t="shared" si="10"/>
        <v>0</v>
      </c>
      <c r="O241" s="178">
        <f t="shared" si="11"/>
        <v>0</v>
      </c>
      <c r="P241" s="262"/>
      <c r="Q241" s="360"/>
    </row>
    <row r="242" spans="2:17" x14ac:dyDescent="0.25">
      <c r="B242" s="293"/>
      <c r="C242" s="262"/>
      <c r="D242" s="226"/>
      <c r="E242" s="227"/>
      <c r="F242" s="228"/>
      <c r="G242" s="385">
        <v>365</v>
      </c>
      <c r="H242" s="229"/>
      <c r="I242" s="233"/>
      <c r="J242" s="178">
        <f t="shared" si="8"/>
        <v>0</v>
      </c>
      <c r="K242" s="178">
        <f t="shared" si="9"/>
        <v>0</v>
      </c>
      <c r="L242" s="227"/>
      <c r="M242" s="234"/>
      <c r="N242" s="178">
        <f t="shared" si="10"/>
        <v>0</v>
      </c>
      <c r="O242" s="178">
        <f t="shared" si="11"/>
        <v>0</v>
      </c>
      <c r="P242" s="262"/>
      <c r="Q242" s="360"/>
    </row>
    <row r="243" spans="2:17" x14ac:dyDescent="0.25">
      <c r="B243" s="293"/>
      <c r="C243" s="262"/>
      <c r="D243" s="226"/>
      <c r="E243" s="227"/>
      <c r="F243" s="228"/>
      <c r="G243" s="385">
        <v>365</v>
      </c>
      <c r="H243" s="229"/>
      <c r="I243" s="233"/>
      <c r="J243" s="178">
        <f t="shared" si="8"/>
        <v>0</v>
      </c>
      <c r="K243" s="178">
        <f t="shared" si="9"/>
        <v>0</v>
      </c>
      <c r="L243" s="227"/>
      <c r="M243" s="234"/>
      <c r="N243" s="178">
        <f t="shared" si="10"/>
        <v>0</v>
      </c>
      <c r="O243" s="178">
        <f t="shared" si="11"/>
        <v>0</v>
      </c>
      <c r="P243" s="262"/>
      <c r="Q243" s="360"/>
    </row>
    <row r="244" spans="2:17" x14ac:dyDescent="0.25">
      <c r="B244" s="293"/>
      <c r="C244" s="262"/>
      <c r="D244" s="226"/>
      <c r="E244" s="227"/>
      <c r="F244" s="228"/>
      <c r="G244" s="385">
        <v>365</v>
      </c>
      <c r="H244" s="229"/>
      <c r="I244" s="233"/>
      <c r="J244" s="178">
        <f t="shared" si="8"/>
        <v>0</v>
      </c>
      <c r="K244" s="178">
        <f t="shared" si="9"/>
        <v>0</v>
      </c>
      <c r="L244" s="227"/>
      <c r="M244" s="234"/>
      <c r="N244" s="178">
        <f t="shared" si="10"/>
        <v>0</v>
      </c>
      <c r="O244" s="178">
        <f t="shared" si="11"/>
        <v>0</v>
      </c>
      <c r="P244" s="262"/>
      <c r="Q244" s="360"/>
    </row>
    <row r="245" spans="2:17" x14ac:dyDescent="0.25">
      <c r="B245" s="293"/>
      <c r="C245" s="262"/>
      <c r="D245" s="226"/>
      <c r="E245" s="227"/>
      <c r="F245" s="228"/>
      <c r="G245" s="385">
        <v>365</v>
      </c>
      <c r="H245" s="229"/>
      <c r="I245" s="233"/>
      <c r="J245" s="178">
        <f t="shared" si="8"/>
        <v>0</v>
      </c>
      <c r="K245" s="178">
        <f t="shared" si="9"/>
        <v>0</v>
      </c>
      <c r="L245" s="227"/>
      <c r="M245" s="234"/>
      <c r="N245" s="178">
        <f t="shared" si="10"/>
        <v>0</v>
      </c>
      <c r="O245" s="178">
        <f t="shared" si="11"/>
        <v>0</v>
      </c>
      <c r="P245" s="262"/>
      <c r="Q245" s="360"/>
    </row>
    <row r="246" spans="2:17" x14ac:dyDescent="0.25">
      <c r="B246" s="293"/>
      <c r="C246" s="262"/>
      <c r="D246" s="226"/>
      <c r="E246" s="227"/>
      <c r="F246" s="228"/>
      <c r="G246" s="385">
        <v>365</v>
      </c>
      <c r="H246" s="229"/>
      <c r="I246" s="233"/>
      <c r="J246" s="178">
        <f t="shared" si="8"/>
        <v>0</v>
      </c>
      <c r="K246" s="178">
        <f t="shared" si="9"/>
        <v>0</v>
      </c>
      <c r="L246" s="227"/>
      <c r="M246" s="234"/>
      <c r="N246" s="178">
        <f t="shared" si="10"/>
        <v>0</v>
      </c>
      <c r="O246" s="178">
        <f t="shared" si="11"/>
        <v>0</v>
      </c>
      <c r="P246" s="262"/>
      <c r="Q246" s="360"/>
    </row>
    <row r="247" spans="2:17" x14ac:dyDescent="0.25">
      <c r="B247" s="293"/>
      <c r="C247" s="262"/>
      <c r="D247" s="226"/>
      <c r="E247" s="227"/>
      <c r="F247" s="228"/>
      <c r="G247" s="385">
        <v>365</v>
      </c>
      <c r="H247" s="229"/>
      <c r="I247" s="233"/>
      <c r="J247" s="178">
        <f t="shared" si="8"/>
        <v>0</v>
      </c>
      <c r="K247" s="178">
        <f t="shared" si="9"/>
        <v>0</v>
      </c>
      <c r="L247" s="227"/>
      <c r="M247" s="234"/>
      <c r="N247" s="178">
        <f t="shared" si="10"/>
        <v>0</v>
      </c>
      <c r="O247" s="178">
        <f t="shared" si="11"/>
        <v>0</v>
      </c>
      <c r="P247" s="262"/>
      <c r="Q247" s="360"/>
    </row>
    <row r="248" spans="2:17" x14ac:dyDescent="0.25">
      <c r="B248" s="293"/>
      <c r="C248" s="262"/>
      <c r="D248" s="226"/>
      <c r="E248" s="227"/>
      <c r="F248" s="228"/>
      <c r="G248" s="385">
        <v>365</v>
      </c>
      <c r="H248" s="229"/>
      <c r="I248" s="233"/>
      <c r="J248" s="178">
        <f t="shared" si="8"/>
        <v>0</v>
      </c>
      <c r="K248" s="178">
        <f t="shared" si="9"/>
        <v>0</v>
      </c>
      <c r="L248" s="227"/>
      <c r="M248" s="234"/>
      <c r="N248" s="178">
        <f t="shared" si="10"/>
        <v>0</v>
      </c>
      <c r="O248" s="178">
        <f t="shared" si="11"/>
        <v>0</v>
      </c>
      <c r="P248" s="262"/>
      <c r="Q248" s="360"/>
    </row>
    <row r="249" spans="2:17" x14ac:dyDescent="0.25">
      <c r="B249" s="293"/>
      <c r="C249" s="262"/>
      <c r="D249" s="226"/>
      <c r="E249" s="227"/>
      <c r="F249" s="228"/>
      <c r="G249" s="385">
        <v>365</v>
      </c>
      <c r="H249" s="229"/>
      <c r="I249" s="233"/>
      <c r="J249" s="178">
        <f t="shared" si="8"/>
        <v>0</v>
      </c>
      <c r="K249" s="178">
        <f t="shared" si="9"/>
        <v>0</v>
      </c>
      <c r="L249" s="227"/>
      <c r="M249" s="234"/>
      <c r="N249" s="178">
        <f t="shared" si="10"/>
        <v>0</v>
      </c>
      <c r="O249" s="178">
        <f t="shared" si="11"/>
        <v>0</v>
      </c>
      <c r="P249" s="262"/>
      <c r="Q249" s="360"/>
    </row>
    <row r="250" spans="2:17" x14ac:dyDescent="0.25">
      <c r="B250" s="293"/>
      <c r="C250" s="262"/>
      <c r="D250" s="226"/>
      <c r="E250" s="227"/>
      <c r="F250" s="228"/>
      <c r="G250" s="385">
        <v>365</v>
      </c>
      <c r="H250" s="229"/>
      <c r="I250" s="233"/>
      <c r="J250" s="178">
        <f t="shared" si="8"/>
        <v>0</v>
      </c>
      <c r="K250" s="178">
        <f t="shared" si="9"/>
        <v>0</v>
      </c>
      <c r="L250" s="227"/>
      <c r="M250" s="234"/>
      <c r="N250" s="178">
        <f t="shared" si="10"/>
        <v>0</v>
      </c>
      <c r="O250" s="178">
        <f t="shared" si="11"/>
        <v>0</v>
      </c>
      <c r="P250" s="262"/>
      <c r="Q250" s="360"/>
    </row>
    <row r="251" spans="2:17" x14ac:dyDescent="0.25">
      <c r="B251" s="293"/>
      <c r="C251" s="262"/>
      <c r="D251" s="226"/>
      <c r="E251" s="227"/>
      <c r="F251" s="228"/>
      <c r="G251" s="385">
        <v>365</v>
      </c>
      <c r="H251" s="229"/>
      <c r="I251" s="233"/>
      <c r="J251" s="178">
        <f t="shared" ref="J251:J314" si="12">IF($E251&gt;0,MIN(ROUND((ROUND($G$116*$F251/$G251,0))*H251/$E251,0),MAX(0,H251-I251)),0)</f>
        <v>0</v>
      </c>
      <c r="K251" s="178">
        <f t="shared" ref="K251:K314" si="13">IF($E251&gt;0,H251-I251-J251,0)</f>
        <v>0</v>
      </c>
      <c r="L251" s="227"/>
      <c r="M251" s="234"/>
      <c r="N251" s="178">
        <f t="shared" ref="N251:N314" si="14">IF($E251&gt;0,MIN(ROUND((ROUND($G$116*$F251/$G251,0))*L251/$E251,0),MAX(0,L251-M251)),0)</f>
        <v>0</v>
      </c>
      <c r="O251" s="178">
        <f t="shared" ref="O251:O314" si="15">IF($E251&gt;0,L251-M251-N251,0)</f>
        <v>0</v>
      </c>
      <c r="P251" s="262"/>
      <c r="Q251" s="360"/>
    </row>
    <row r="252" spans="2:17" x14ac:dyDescent="0.25">
      <c r="B252" s="293"/>
      <c r="C252" s="262"/>
      <c r="D252" s="226"/>
      <c r="E252" s="227"/>
      <c r="F252" s="228"/>
      <c r="G252" s="385">
        <v>365</v>
      </c>
      <c r="H252" s="229"/>
      <c r="I252" s="233"/>
      <c r="J252" s="178">
        <f t="shared" si="12"/>
        <v>0</v>
      </c>
      <c r="K252" s="178">
        <f t="shared" si="13"/>
        <v>0</v>
      </c>
      <c r="L252" s="227"/>
      <c r="M252" s="234"/>
      <c r="N252" s="178">
        <f t="shared" si="14"/>
        <v>0</v>
      </c>
      <c r="O252" s="178">
        <f t="shared" si="15"/>
        <v>0</v>
      </c>
      <c r="P252" s="262"/>
      <c r="Q252" s="360"/>
    </row>
    <row r="253" spans="2:17" x14ac:dyDescent="0.25">
      <c r="B253" s="293"/>
      <c r="C253" s="262"/>
      <c r="D253" s="226"/>
      <c r="E253" s="227"/>
      <c r="F253" s="228"/>
      <c r="G253" s="385">
        <v>365</v>
      </c>
      <c r="H253" s="229"/>
      <c r="I253" s="233"/>
      <c r="J253" s="178">
        <f t="shared" si="12"/>
        <v>0</v>
      </c>
      <c r="K253" s="178">
        <f t="shared" si="13"/>
        <v>0</v>
      </c>
      <c r="L253" s="227"/>
      <c r="M253" s="234"/>
      <c r="N253" s="178">
        <f t="shared" si="14"/>
        <v>0</v>
      </c>
      <c r="O253" s="178">
        <f t="shared" si="15"/>
        <v>0</v>
      </c>
      <c r="P253" s="262"/>
      <c r="Q253" s="360"/>
    </row>
    <row r="254" spans="2:17" x14ac:dyDescent="0.25">
      <c r="B254" s="293"/>
      <c r="C254" s="262"/>
      <c r="D254" s="226"/>
      <c r="E254" s="227"/>
      <c r="F254" s="228"/>
      <c r="G254" s="385">
        <v>365</v>
      </c>
      <c r="H254" s="229"/>
      <c r="I254" s="233"/>
      <c r="J254" s="178">
        <f t="shared" si="12"/>
        <v>0</v>
      </c>
      <c r="K254" s="178">
        <f t="shared" si="13"/>
        <v>0</v>
      </c>
      <c r="L254" s="227"/>
      <c r="M254" s="234"/>
      <c r="N254" s="178">
        <f t="shared" si="14"/>
        <v>0</v>
      </c>
      <c r="O254" s="178">
        <f t="shared" si="15"/>
        <v>0</v>
      </c>
      <c r="P254" s="262"/>
      <c r="Q254" s="360"/>
    </row>
    <row r="255" spans="2:17" x14ac:dyDescent="0.25">
      <c r="B255" s="293"/>
      <c r="C255" s="262"/>
      <c r="D255" s="226"/>
      <c r="E255" s="227"/>
      <c r="F255" s="228"/>
      <c r="G255" s="385">
        <v>365</v>
      </c>
      <c r="H255" s="229"/>
      <c r="I255" s="233"/>
      <c r="J255" s="178">
        <f t="shared" si="12"/>
        <v>0</v>
      </c>
      <c r="K255" s="178">
        <f t="shared" si="13"/>
        <v>0</v>
      </c>
      <c r="L255" s="227"/>
      <c r="M255" s="234"/>
      <c r="N255" s="178">
        <f t="shared" si="14"/>
        <v>0</v>
      </c>
      <c r="O255" s="178">
        <f t="shared" si="15"/>
        <v>0</v>
      </c>
      <c r="P255" s="262"/>
      <c r="Q255" s="360"/>
    </row>
    <row r="256" spans="2:17" x14ac:dyDescent="0.25">
      <c r="B256" s="293"/>
      <c r="C256" s="262"/>
      <c r="D256" s="226"/>
      <c r="E256" s="227"/>
      <c r="F256" s="228"/>
      <c r="G256" s="385">
        <v>365</v>
      </c>
      <c r="H256" s="229"/>
      <c r="I256" s="233"/>
      <c r="J256" s="178">
        <f t="shared" si="12"/>
        <v>0</v>
      </c>
      <c r="K256" s="178">
        <f t="shared" si="13"/>
        <v>0</v>
      </c>
      <c r="L256" s="227"/>
      <c r="M256" s="234"/>
      <c r="N256" s="178">
        <f t="shared" si="14"/>
        <v>0</v>
      </c>
      <c r="O256" s="178">
        <f t="shared" si="15"/>
        <v>0</v>
      </c>
      <c r="P256" s="262"/>
      <c r="Q256" s="360"/>
    </row>
    <row r="257" spans="2:17" x14ac:dyDescent="0.25">
      <c r="B257" s="293"/>
      <c r="C257" s="262"/>
      <c r="D257" s="226"/>
      <c r="E257" s="227"/>
      <c r="F257" s="228"/>
      <c r="G257" s="385">
        <v>365</v>
      </c>
      <c r="H257" s="229"/>
      <c r="I257" s="233"/>
      <c r="J257" s="178">
        <f t="shared" si="12"/>
        <v>0</v>
      </c>
      <c r="K257" s="178">
        <f t="shared" si="13"/>
        <v>0</v>
      </c>
      <c r="L257" s="227"/>
      <c r="M257" s="234"/>
      <c r="N257" s="178">
        <f t="shared" si="14"/>
        <v>0</v>
      </c>
      <c r="O257" s="178">
        <f t="shared" si="15"/>
        <v>0</v>
      </c>
      <c r="P257" s="262"/>
      <c r="Q257" s="360"/>
    </row>
    <row r="258" spans="2:17" x14ac:dyDescent="0.25">
      <c r="B258" s="293"/>
      <c r="C258" s="262"/>
      <c r="D258" s="226"/>
      <c r="E258" s="227"/>
      <c r="F258" s="228"/>
      <c r="G258" s="385">
        <v>365</v>
      </c>
      <c r="H258" s="229"/>
      <c r="I258" s="233"/>
      <c r="J258" s="178">
        <f t="shared" si="12"/>
        <v>0</v>
      </c>
      <c r="K258" s="178">
        <f t="shared" si="13"/>
        <v>0</v>
      </c>
      <c r="L258" s="227"/>
      <c r="M258" s="234"/>
      <c r="N258" s="178">
        <f t="shared" si="14"/>
        <v>0</v>
      </c>
      <c r="O258" s="178">
        <f t="shared" si="15"/>
        <v>0</v>
      </c>
      <c r="P258" s="262"/>
      <c r="Q258" s="360"/>
    </row>
    <row r="259" spans="2:17" x14ac:dyDescent="0.25">
      <c r="B259" s="293"/>
      <c r="C259" s="262"/>
      <c r="D259" s="226"/>
      <c r="E259" s="227"/>
      <c r="F259" s="228"/>
      <c r="G259" s="385">
        <v>365</v>
      </c>
      <c r="H259" s="229"/>
      <c r="I259" s="233"/>
      <c r="J259" s="178">
        <f t="shared" si="12"/>
        <v>0</v>
      </c>
      <c r="K259" s="178">
        <f t="shared" si="13"/>
        <v>0</v>
      </c>
      <c r="L259" s="227"/>
      <c r="M259" s="234"/>
      <c r="N259" s="178">
        <f t="shared" si="14"/>
        <v>0</v>
      </c>
      <c r="O259" s="178">
        <f t="shared" si="15"/>
        <v>0</v>
      </c>
      <c r="P259" s="262"/>
      <c r="Q259" s="360"/>
    </row>
    <row r="260" spans="2:17" x14ac:dyDescent="0.25">
      <c r="B260" s="293"/>
      <c r="C260" s="262"/>
      <c r="D260" s="226"/>
      <c r="E260" s="227"/>
      <c r="F260" s="228"/>
      <c r="G260" s="385">
        <v>365</v>
      </c>
      <c r="H260" s="229"/>
      <c r="I260" s="233"/>
      <c r="J260" s="178">
        <f t="shared" si="12"/>
        <v>0</v>
      </c>
      <c r="K260" s="178">
        <f t="shared" si="13"/>
        <v>0</v>
      </c>
      <c r="L260" s="227"/>
      <c r="M260" s="234"/>
      <c r="N260" s="178">
        <f t="shared" si="14"/>
        <v>0</v>
      </c>
      <c r="O260" s="178">
        <f t="shared" si="15"/>
        <v>0</v>
      </c>
      <c r="P260" s="262"/>
      <c r="Q260" s="360"/>
    </row>
    <row r="261" spans="2:17" x14ac:dyDescent="0.25">
      <c r="B261" s="293"/>
      <c r="C261" s="262"/>
      <c r="D261" s="226"/>
      <c r="E261" s="227"/>
      <c r="F261" s="228"/>
      <c r="G261" s="385">
        <v>365</v>
      </c>
      <c r="H261" s="229"/>
      <c r="I261" s="233"/>
      <c r="J261" s="178">
        <f t="shared" si="12"/>
        <v>0</v>
      </c>
      <c r="K261" s="178">
        <f t="shared" si="13"/>
        <v>0</v>
      </c>
      <c r="L261" s="227"/>
      <c r="M261" s="234"/>
      <c r="N261" s="178">
        <f t="shared" si="14"/>
        <v>0</v>
      </c>
      <c r="O261" s="178">
        <f t="shared" si="15"/>
        <v>0</v>
      </c>
      <c r="P261" s="262"/>
      <c r="Q261" s="360"/>
    </row>
    <row r="262" spans="2:17" x14ac:dyDescent="0.25">
      <c r="B262" s="293"/>
      <c r="C262" s="262"/>
      <c r="D262" s="226"/>
      <c r="E262" s="227"/>
      <c r="F262" s="228"/>
      <c r="G262" s="385">
        <v>365</v>
      </c>
      <c r="H262" s="229"/>
      <c r="I262" s="233"/>
      <c r="J262" s="178">
        <f t="shared" si="12"/>
        <v>0</v>
      </c>
      <c r="K262" s="178">
        <f t="shared" si="13"/>
        <v>0</v>
      </c>
      <c r="L262" s="227"/>
      <c r="M262" s="234"/>
      <c r="N262" s="178">
        <f t="shared" si="14"/>
        <v>0</v>
      </c>
      <c r="O262" s="178">
        <f t="shared" si="15"/>
        <v>0</v>
      </c>
      <c r="P262" s="262"/>
      <c r="Q262" s="360"/>
    </row>
    <row r="263" spans="2:17" x14ac:dyDescent="0.25">
      <c r="B263" s="293"/>
      <c r="C263" s="262"/>
      <c r="D263" s="226"/>
      <c r="E263" s="227"/>
      <c r="F263" s="228"/>
      <c r="G263" s="385">
        <v>365</v>
      </c>
      <c r="H263" s="229"/>
      <c r="I263" s="233"/>
      <c r="J263" s="178">
        <f t="shared" si="12"/>
        <v>0</v>
      </c>
      <c r="K263" s="178">
        <f t="shared" si="13"/>
        <v>0</v>
      </c>
      <c r="L263" s="227"/>
      <c r="M263" s="234"/>
      <c r="N263" s="178">
        <f t="shared" si="14"/>
        <v>0</v>
      </c>
      <c r="O263" s="178">
        <f t="shared" si="15"/>
        <v>0</v>
      </c>
      <c r="P263" s="262"/>
      <c r="Q263" s="360"/>
    </row>
    <row r="264" spans="2:17" x14ac:dyDescent="0.25">
      <c r="B264" s="293"/>
      <c r="C264" s="262"/>
      <c r="D264" s="226"/>
      <c r="E264" s="227"/>
      <c r="F264" s="228"/>
      <c r="G264" s="385">
        <v>365</v>
      </c>
      <c r="H264" s="229"/>
      <c r="I264" s="233"/>
      <c r="J264" s="178">
        <f t="shared" si="12"/>
        <v>0</v>
      </c>
      <c r="K264" s="178">
        <f t="shared" si="13"/>
        <v>0</v>
      </c>
      <c r="L264" s="227"/>
      <c r="M264" s="234"/>
      <c r="N264" s="178">
        <f t="shared" si="14"/>
        <v>0</v>
      </c>
      <c r="O264" s="178">
        <f t="shared" si="15"/>
        <v>0</v>
      </c>
      <c r="P264" s="262"/>
      <c r="Q264" s="360"/>
    </row>
    <row r="265" spans="2:17" x14ac:dyDescent="0.25">
      <c r="B265" s="293"/>
      <c r="C265" s="262"/>
      <c r="D265" s="226"/>
      <c r="E265" s="227"/>
      <c r="F265" s="228"/>
      <c r="G265" s="385">
        <v>365</v>
      </c>
      <c r="H265" s="229"/>
      <c r="I265" s="233"/>
      <c r="J265" s="178">
        <f t="shared" si="12"/>
        <v>0</v>
      </c>
      <c r="K265" s="178">
        <f t="shared" si="13"/>
        <v>0</v>
      </c>
      <c r="L265" s="227"/>
      <c r="M265" s="234"/>
      <c r="N265" s="178">
        <f t="shared" si="14"/>
        <v>0</v>
      </c>
      <c r="O265" s="178">
        <f t="shared" si="15"/>
        <v>0</v>
      </c>
      <c r="P265" s="262"/>
      <c r="Q265" s="360"/>
    </row>
    <row r="266" spans="2:17" x14ac:dyDescent="0.25">
      <c r="B266" s="293"/>
      <c r="C266" s="262"/>
      <c r="D266" s="226"/>
      <c r="E266" s="227"/>
      <c r="F266" s="228"/>
      <c r="G266" s="385">
        <v>365</v>
      </c>
      <c r="H266" s="229"/>
      <c r="I266" s="233"/>
      <c r="J266" s="178">
        <f t="shared" si="12"/>
        <v>0</v>
      </c>
      <c r="K266" s="178">
        <f t="shared" si="13"/>
        <v>0</v>
      </c>
      <c r="L266" s="227"/>
      <c r="M266" s="234"/>
      <c r="N266" s="178">
        <f t="shared" si="14"/>
        <v>0</v>
      </c>
      <c r="O266" s="178">
        <f t="shared" si="15"/>
        <v>0</v>
      </c>
      <c r="P266" s="262"/>
      <c r="Q266" s="360"/>
    </row>
    <row r="267" spans="2:17" x14ac:dyDescent="0.25">
      <c r="B267" s="293"/>
      <c r="C267" s="262"/>
      <c r="D267" s="226"/>
      <c r="E267" s="227"/>
      <c r="F267" s="228"/>
      <c r="G267" s="385">
        <v>365</v>
      </c>
      <c r="H267" s="229"/>
      <c r="I267" s="233"/>
      <c r="J267" s="178">
        <f t="shared" si="12"/>
        <v>0</v>
      </c>
      <c r="K267" s="178">
        <f t="shared" si="13"/>
        <v>0</v>
      </c>
      <c r="L267" s="227"/>
      <c r="M267" s="234"/>
      <c r="N267" s="178">
        <f t="shared" si="14"/>
        <v>0</v>
      </c>
      <c r="O267" s="178">
        <f t="shared" si="15"/>
        <v>0</v>
      </c>
      <c r="P267" s="262"/>
      <c r="Q267" s="360"/>
    </row>
    <row r="268" spans="2:17" x14ac:dyDescent="0.25">
      <c r="B268" s="293"/>
      <c r="C268" s="262"/>
      <c r="D268" s="226"/>
      <c r="E268" s="227"/>
      <c r="F268" s="228"/>
      <c r="G268" s="385">
        <v>365</v>
      </c>
      <c r="H268" s="229"/>
      <c r="I268" s="233"/>
      <c r="J268" s="178">
        <f t="shared" si="12"/>
        <v>0</v>
      </c>
      <c r="K268" s="178">
        <f t="shared" si="13"/>
        <v>0</v>
      </c>
      <c r="L268" s="227"/>
      <c r="M268" s="234"/>
      <c r="N268" s="178">
        <f t="shared" si="14"/>
        <v>0</v>
      </c>
      <c r="O268" s="178">
        <f t="shared" si="15"/>
        <v>0</v>
      </c>
      <c r="P268" s="262"/>
      <c r="Q268" s="360"/>
    </row>
    <row r="269" spans="2:17" x14ac:dyDescent="0.25">
      <c r="B269" s="293"/>
      <c r="C269" s="262"/>
      <c r="D269" s="226"/>
      <c r="E269" s="227"/>
      <c r="F269" s="228"/>
      <c r="G269" s="385">
        <v>365</v>
      </c>
      <c r="H269" s="229"/>
      <c r="I269" s="233"/>
      <c r="J269" s="178">
        <f t="shared" si="12"/>
        <v>0</v>
      </c>
      <c r="K269" s="178">
        <f t="shared" si="13"/>
        <v>0</v>
      </c>
      <c r="L269" s="227"/>
      <c r="M269" s="234"/>
      <c r="N269" s="178">
        <f t="shared" si="14"/>
        <v>0</v>
      </c>
      <c r="O269" s="178">
        <f t="shared" si="15"/>
        <v>0</v>
      </c>
      <c r="P269" s="262"/>
      <c r="Q269" s="360"/>
    </row>
    <row r="270" spans="2:17" x14ac:dyDescent="0.25">
      <c r="B270" s="293"/>
      <c r="C270" s="262"/>
      <c r="D270" s="226"/>
      <c r="E270" s="227"/>
      <c r="F270" s="228"/>
      <c r="G270" s="385">
        <v>365</v>
      </c>
      <c r="H270" s="229"/>
      <c r="I270" s="233"/>
      <c r="J270" s="178">
        <f t="shared" si="12"/>
        <v>0</v>
      </c>
      <c r="K270" s="178">
        <f t="shared" si="13"/>
        <v>0</v>
      </c>
      <c r="L270" s="227"/>
      <c r="M270" s="234"/>
      <c r="N270" s="178">
        <f t="shared" si="14"/>
        <v>0</v>
      </c>
      <c r="O270" s="178">
        <f t="shared" si="15"/>
        <v>0</v>
      </c>
      <c r="P270" s="262"/>
      <c r="Q270" s="360"/>
    </row>
    <row r="271" spans="2:17" x14ac:dyDescent="0.25">
      <c r="B271" s="293"/>
      <c r="C271" s="262"/>
      <c r="D271" s="226"/>
      <c r="E271" s="227"/>
      <c r="F271" s="228"/>
      <c r="G271" s="385">
        <v>365</v>
      </c>
      <c r="H271" s="229"/>
      <c r="I271" s="233"/>
      <c r="J271" s="178">
        <f t="shared" si="12"/>
        <v>0</v>
      </c>
      <c r="K271" s="178">
        <f t="shared" si="13"/>
        <v>0</v>
      </c>
      <c r="L271" s="227"/>
      <c r="M271" s="234"/>
      <c r="N271" s="178">
        <f t="shared" si="14"/>
        <v>0</v>
      </c>
      <c r="O271" s="178">
        <f t="shared" si="15"/>
        <v>0</v>
      </c>
      <c r="P271" s="262"/>
      <c r="Q271" s="360"/>
    </row>
    <row r="272" spans="2:17" x14ac:dyDescent="0.25">
      <c r="B272" s="293"/>
      <c r="C272" s="262"/>
      <c r="D272" s="226"/>
      <c r="E272" s="227"/>
      <c r="F272" s="228"/>
      <c r="G272" s="385">
        <v>365</v>
      </c>
      <c r="H272" s="229"/>
      <c r="I272" s="233"/>
      <c r="J272" s="178">
        <f t="shared" si="12"/>
        <v>0</v>
      </c>
      <c r="K272" s="178">
        <f t="shared" si="13"/>
        <v>0</v>
      </c>
      <c r="L272" s="227"/>
      <c r="M272" s="234"/>
      <c r="N272" s="178">
        <f t="shared" si="14"/>
        <v>0</v>
      </c>
      <c r="O272" s="178">
        <f t="shared" si="15"/>
        <v>0</v>
      </c>
      <c r="P272" s="262"/>
      <c r="Q272" s="360"/>
    </row>
    <row r="273" spans="2:17" x14ac:dyDescent="0.25">
      <c r="B273" s="293"/>
      <c r="C273" s="262"/>
      <c r="D273" s="226"/>
      <c r="E273" s="227"/>
      <c r="F273" s="228"/>
      <c r="G273" s="385">
        <v>365</v>
      </c>
      <c r="H273" s="229"/>
      <c r="I273" s="233"/>
      <c r="J273" s="178">
        <f t="shared" si="12"/>
        <v>0</v>
      </c>
      <c r="K273" s="178">
        <f t="shared" si="13"/>
        <v>0</v>
      </c>
      <c r="L273" s="227"/>
      <c r="M273" s="234"/>
      <c r="N273" s="178">
        <f t="shared" si="14"/>
        <v>0</v>
      </c>
      <c r="O273" s="178">
        <f t="shared" si="15"/>
        <v>0</v>
      </c>
      <c r="P273" s="262"/>
      <c r="Q273" s="360"/>
    </row>
    <row r="274" spans="2:17" x14ac:dyDescent="0.25">
      <c r="B274" s="293"/>
      <c r="C274" s="262"/>
      <c r="D274" s="226"/>
      <c r="E274" s="227"/>
      <c r="F274" s="228"/>
      <c r="G274" s="385">
        <v>365</v>
      </c>
      <c r="H274" s="229"/>
      <c r="I274" s="233"/>
      <c r="J274" s="178">
        <f t="shared" si="12"/>
        <v>0</v>
      </c>
      <c r="K274" s="178">
        <f t="shared" si="13"/>
        <v>0</v>
      </c>
      <c r="L274" s="227"/>
      <c r="M274" s="234"/>
      <c r="N274" s="178">
        <f t="shared" si="14"/>
        <v>0</v>
      </c>
      <c r="O274" s="178">
        <f t="shared" si="15"/>
        <v>0</v>
      </c>
      <c r="P274" s="262"/>
      <c r="Q274" s="360"/>
    </row>
    <row r="275" spans="2:17" x14ac:dyDescent="0.25">
      <c r="B275" s="293"/>
      <c r="C275" s="262"/>
      <c r="D275" s="226"/>
      <c r="E275" s="227"/>
      <c r="F275" s="228"/>
      <c r="G275" s="385">
        <v>365</v>
      </c>
      <c r="H275" s="229"/>
      <c r="I275" s="233"/>
      <c r="J275" s="178">
        <f t="shared" si="12"/>
        <v>0</v>
      </c>
      <c r="K275" s="178">
        <f t="shared" si="13"/>
        <v>0</v>
      </c>
      <c r="L275" s="227"/>
      <c r="M275" s="234"/>
      <c r="N275" s="178">
        <f t="shared" si="14"/>
        <v>0</v>
      </c>
      <c r="O275" s="178">
        <f t="shared" si="15"/>
        <v>0</v>
      </c>
      <c r="P275" s="262"/>
      <c r="Q275" s="360"/>
    </row>
    <row r="276" spans="2:17" x14ac:dyDescent="0.25">
      <c r="B276" s="293"/>
      <c r="C276" s="262"/>
      <c r="D276" s="226"/>
      <c r="E276" s="227"/>
      <c r="F276" s="228"/>
      <c r="G276" s="385">
        <v>365</v>
      </c>
      <c r="H276" s="229"/>
      <c r="I276" s="233"/>
      <c r="J276" s="178">
        <f t="shared" si="12"/>
        <v>0</v>
      </c>
      <c r="K276" s="178">
        <f t="shared" si="13"/>
        <v>0</v>
      </c>
      <c r="L276" s="227"/>
      <c r="M276" s="234"/>
      <c r="N276" s="178">
        <f t="shared" si="14"/>
        <v>0</v>
      </c>
      <c r="O276" s="178">
        <f t="shared" si="15"/>
        <v>0</v>
      </c>
      <c r="P276" s="262"/>
      <c r="Q276" s="360"/>
    </row>
    <row r="277" spans="2:17" x14ac:dyDescent="0.25">
      <c r="B277" s="293"/>
      <c r="C277" s="262"/>
      <c r="D277" s="226"/>
      <c r="E277" s="227"/>
      <c r="F277" s="228"/>
      <c r="G277" s="385">
        <v>365</v>
      </c>
      <c r="H277" s="229"/>
      <c r="I277" s="233"/>
      <c r="J277" s="178">
        <f t="shared" si="12"/>
        <v>0</v>
      </c>
      <c r="K277" s="178">
        <f t="shared" si="13"/>
        <v>0</v>
      </c>
      <c r="L277" s="227"/>
      <c r="M277" s="234"/>
      <c r="N277" s="178">
        <f t="shared" si="14"/>
        <v>0</v>
      </c>
      <c r="O277" s="178">
        <f t="shared" si="15"/>
        <v>0</v>
      </c>
      <c r="P277" s="262"/>
      <c r="Q277" s="360"/>
    </row>
    <row r="278" spans="2:17" x14ac:dyDescent="0.25">
      <c r="B278" s="293"/>
      <c r="C278" s="262"/>
      <c r="D278" s="226"/>
      <c r="E278" s="227"/>
      <c r="F278" s="228"/>
      <c r="G278" s="385">
        <v>365</v>
      </c>
      <c r="H278" s="229"/>
      <c r="I278" s="233"/>
      <c r="J278" s="178">
        <f t="shared" si="12"/>
        <v>0</v>
      </c>
      <c r="K278" s="178">
        <f t="shared" si="13"/>
        <v>0</v>
      </c>
      <c r="L278" s="227"/>
      <c r="M278" s="234"/>
      <c r="N278" s="178">
        <f t="shared" si="14"/>
        <v>0</v>
      </c>
      <c r="O278" s="178">
        <f t="shared" si="15"/>
        <v>0</v>
      </c>
      <c r="P278" s="262"/>
      <c r="Q278" s="360"/>
    </row>
    <row r="279" spans="2:17" x14ac:dyDescent="0.25">
      <c r="B279" s="293"/>
      <c r="C279" s="262"/>
      <c r="D279" s="226"/>
      <c r="E279" s="227"/>
      <c r="F279" s="228"/>
      <c r="G279" s="385">
        <v>365</v>
      </c>
      <c r="H279" s="229"/>
      <c r="I279" s="233"/>
      <c r="J279" s="178">
        <f t="shared" si="12"/>
        <v>0</v>
      </c>
      <c r="K279" s="178">
        <f t="shared" si="13"/>
        <v>0</v>
      </c>
      <c r="L279" s="227"/>
      <c r="M279" s="234"/>
      <c r="N279" s="178">
        <f t="shared" si="14"/>
        <v>0</v>
      </c>
      <c r="O279" s="178">
        <f t="shared" si="15"/>
        <v>0</v>
      </c>
      <c r="P279" s="262"/>
      <c r="Q279" s="360"/>
    </row>
    <row r="280" spans="2:17" x14ac:dyDescent="0.25">
      <c r="B280" s="293"/>
      <c r="C280" s="262"/>
      <c r="D280" s="226"/>
      <c r="E280" s="227"/>
      <c r="F280" s="228"/>
      <c r="G280" s="385">
        <v>365</v>
      </c>
      <c r="H280" s="229"/>
      <c r="I280" s="233"/>
      <c r="J280" s="178">
        <f t="shared" si="12"/>
        <v>0</v>
      </c>
      <c r="K280" s="178">
        <f t="shared" si="13"/>
        <v>0</v>
      </c>
      <c r="L280" s="227"/>
      <c r="M280" s="234"/>
      <c r="N280" s="178">
        <f t="shared" si="14"/>
        <v>0</v>
      </c>
      <c r="O280" s="178">
        <f t="shared" si="15"/>
        <v>0</v>
      </c>
      <c r="P280" s="262"/>
      <c r="Q280" s="360"/>
    </row>
    <row r="281" spans="2:17" x14ac:dyDescent="0.25">
      <c r="B281" s="293"/>
      <c r="C281" s="262"/>
      <c r="D281" s="226"/>
      <c r="E281" s="227"/>
      <c r="F281" s="228"/>
      <c r="G281" s="385">
        <v>365</v>
      </c>
      <c r="H281" s="229"/>
      <c r="I281" s="233"/>
      <c r="J281" s="178">
        <f t="shared" si="12"/>
        <v>0</v>
      </c>
      <c r="K281" s="178">
        <f t="shared" si="13"/>
        <v>0</v>
      </c>
      <c r="L281" s="227"/>
      <c r="M281" s="234"/>
      <c r="N281" s="178">
        <f t="shared" si="14"/>
        <v>0</v>
      </c>
      <c r="O281" s="178">
        <f t="shared" si="15"/>
        <v>0</v>
      </c>
      <c r="P281" s="262"/>
      <c r="Q281" s="360"/>
    </row>
    <row r="282" spans="2:17" x14ac:dyDescent="0.25">
      <c r="B282" s="293"/>
      <c r="C282" s="262"/>
      <c r="D282" s="226"/>
      <c r="E282" s="227"/>
      <c r="F282" s="228"/>
      <c r="G282" s="385">
        <v>365</v>
      </c>
      <c r="H282" s="229"/>
      <c r="I282" s="233"/>
      <c r="J282" s="178">
        <f t="shared" si="12"/>
        <v>0</v>
      </c>
      <c r="K282" s="178">
        <f t="shared" si="13"/>
        <v>0</v>
      </c>
      <c r="L282" s="227"/>
      <c r="M282" s="234"/>
      <c r="N282" s="178">
        <f t="shared" si="14"/>
        <v>0</v>
      </c>
      <c r="O282" s="178">
        <f t="shared" si="15"/>
        <v>0</v>
      </c>
      <c r="P282" s="262"/>
      <c r="Q282" s="360"/>
    </row>
    <row r="283" spans="2:17" x14ac:dyDescent="0.25">
      <c r="B283" s="293"/>
      <c r="C283" s="262"/>
      <c r="D283" s="226"/>
      <c r="E283" s="227"/>
      <c r="F283" s="228"/>
      <c r="G283" s="385">
        <v>365</v>
      </c>
      <c r="H283" s="229"/>
      <c r="I283" s="233"/>
      <c r="J283" s="178">
        <f t="shared" si="12"/>
        <v>0</v>
      </c>
      <c r="K283" s="178">
        <f t="shared" si="13"/>
        <v>0</v>
      </c>
      <c r="L283" s="227"/>
      <c r="M283" s="234"/>
      <c r="N283" s="178">
        <f t="shared" si="14"/>
        <v>0</v>
      </c>
      <c r="O283" s="178">
        <f t="shared" si="15"/>
        <v>0</v>
      </c>
      <c r="P283" s="262"/>
      <c r="Q283" s="360"/>
    </row>
    <row r="284" spans="2:17" x14ac:dyDescent="0.25">
      <c r="B284" s="293"/>
      <c r="C284" s="262"/>
      <c r="D284" s="226"/>
      <c r="E284" s="227"/>
      <c r="F284" s="228"/>
      <c r="G284" s="385">
        <v>365</v>
      </c>
      <c r="H284" s="229"/>
      <c r="I284" s="233"/>
      <c r="J284" s="178">
        <f t="shared" si="12"/>
        <v>0</v>
      </c>
      <c r="K284" s="178">
        <f t="shared" si="13"/>
        <v>0</v>
      </c>
      <c r="L284" s="227"/>
      <c r="M284" s="234"/>
      <c r="N284" s="178">
        <f t="shared" si="14"/>
        <v>0</v>
      </c>
      <c r="O284" s="178">
        <f t="shared" si="15"/>
        <v>0</v>
      </c>
      <c r="P284" s="262"/>
      <c r="Q284" s="360"/>
    </row>
    <row r="285" spans="2:17" x14ac:dyDescent="0.25">
      <c r="B285" s="293"/>
      <c r="C285" s="262"/>
      <c r="D285" s="226"/>
      <c r="E285" s="227"/>
      <c r="F285" s="228"/>
      <c r="G285" s="385">
        <v>365</v>
      </c>
      <c r="H285" s="229"/>
      <c r="I285" s="233"/>
      <c r="J285" s="178">
        <f t="shared" si="12"/>
        <v>0</v>
      </c>
      <c r="K285" s="178">
        <f t="shared" si="13"/>
        <v>0</v>
      </c>
      <c r="L285" s="227"/>
      <c r="M285" s="234"/>
      <c r="N285" s="178">
        <f t="shared" si="14"/>
        <v>0</v>
      </c>
      <c r="O285" s="178">
        <f t="shared" si="15"/>
        <v>0</v>
      </c>
      <c r="P285" s="262"/>
      <c r="Q285" s="360"/>
    </row>
    <row r="286" spans="2:17" x14ac:dyDescent="0.25">
      <c r="B286" s="293"/>
      <c r="C286" s="262"/>
      <c r="D286" s="226"/>
      <c r="E286" s="227"/>
      <c r="F286" s="228"/>
      <c r="G286" s="385">
        <v>365</v>
      </c>
      <c r="H286" s="229"/>
      <c r="I286" s="233"/>
      <c r="J286" s="178">
        <f t="shared" si="12"/>
        <v>0</v>
      </c>
      <c r="K286" s="178">
        <f t="shared" si="13"/>
        <v>0</v>
      </c>
      <c r="L286" s="227"/>
      <c r="M286" s="234"/>
      <c r="N286" s="178">
        <f t="shared" si="14"/>
        <v>0</v>
      </c>
      <c r="O286" s="178">
        <f t="shared" si="15"/>
        <v>0</v>
      </c>
      <c r="P286" s="262"/>
      <c r="Q286" s="360"/>
    </row>
    <row r="287" spans="2:17" x14ac:dyDescent="0.25">
      <c r="B287" s="293"/>
      <c r="C287" s="262"/>
      <c r="D287" s="226"/>
      <c r="E287" s="227"/>
      <c r="F287" s="228"/>
      <c r="G287" s="385">
        <v>365</v>
      </c>
      <c r="H287" s="229"/>
      <c r="I287" s="233"/>
      <c r="J287" s="178">
        <f t="shared" si="12"/>
        <v>0</v>
      </c>
      <c r="K287" s="178">
        <f t="shared" si="13"/>
        <v>0</v>
      </c>
      <c r="L287" s="227"/>
      <c r="M287" s="234"/>
      <c r="N287" s="178">
        <f t="shared" si="14"/>
        <v>0</v>
      </c>
      <c r="O287" s="178">
        <f t="shared" si="15"/>
        <v>0</v>
      </c>
      <c r="P287" s="262"/>
      <c r="Q287" s="360"/>
    </row>
    <row r="288" spans="2:17" x14ac:dyDescent="0.25">
      <c r="B288" s="293"/>
      <c r="C288" s="262"/>
      <c r="D288" s="226"/>
      <c r="E288" s="227"/>
      <c r="F288" s="228"/>
      <c r="G288" s="385">
        <v>365</v>
      </c>
      <c r="H288" s="229"/>
      <c r="I288" s="233"/>
      <c r="J288" s="178">
        <f t="shared" si="12"/>
        <v>0</v>
      </c>
      <c r="K288" s="178">
        <f t="shared" si="13"/>
        <v>0</v>
      </c>
      <c r="L288" s="227"/>
      <c r="M288" s="234"/>
      <c r="N288" s="178">
        <f t="shared" si="14"/>
        <v>0</v>
      </c>
      <c r="O288" s="178">
        <f t="shared" si="15"/>
        <v>0</v>
      </c>
      <c r="P288" s="262"/>
      <c r="Q288" s="360"/>
    </row>
    <row r="289" spans="2:17" x14ac:dyDescent="0.25">
      <c r="B289" s="293"/>
      <c r="C289" s="262"/>
      <c r="D289" s="226"/>
      <c r="E289" s="227"/>
      <c r="F289" s="228"/>
      <c r="G289" s="385">
        <v>365</v>
      </c>
      <c r="H289" s="229"/>
      <c r="I289" s="233"/>
      <c r="J289" s="178">
        <f t="shared" si="12"/>
        <v>0</v>
      </c>
      <c r="K289" s="178">
        <f t="shared" si="13"/>
        <v>0</v>
      </c>
      <c r="L289" s="227"/>
      <c r="M289" s="234"/>
      <c r="N289" s="178">
        <f t="shared" si="14"/>
        <v>0</v>
      </c>
      <c r="O289" s="178">
        <f t="shared" si="15"/>
        <v>0</v>
      </c>
      <c r="P289" s="262"/>
      <c r="Q289" s="360"/>
    </row>
    <row r="290" spans="2:17" x14ac:dyDescent="0.25">
      <c r="B290" s="293"/>
      <c r="C290" s="262"/>
      <c r="D290" s="226"/>
      <c r="E290" s="227"/>
      <c r="F290" s="228"/>
      <c r="G290" s="385">
        <v>365</v>
      </c>
      <c r="H290" s="229"/>
      <c r="I290" s="233"/>
      <c r="J290" s="178">
        <f t="shared" si="12"/>
        <v>0</v>
      </c>
      <c r="K290" s="178">
        <f t="shared" si="13"/>
        <v>0</v>
      </c>
      <c r="L290" s="227"/>
      <c r="M290" s="234"/>
      <c r="N290" s="178">
        <f t="shared" si="14"/>
        <v>0</v>
      </c>
      <c r="O290" s="178">
        <f t="shared" si="15"/>
        <v>0</v>
      </c>
      <c r="P290" s="262"/>
      <c r="Q290" s="360"/>
    </row>
    <row r="291" spans="2:17" x14ac:dyDescent="0.25">
      <c r="B291" s="293"/>
      <c r="C291" s="262"/>
      <c r="D291" s="226"/>
      <c r="E291" s="227"/>
      <c r="F291" s="228"/>
      <c r="G291" s="385">
        <v>365</v>
      </c>
      <c r="H291" s="229"/>
      <c r="I291" s="233"/>
      <c r="J291" s="178">
        <f t="shared" si="12"/>
        <v>0</v>
      </c>
      <c r="K291" s="178">
        <f t="shared" si="13"/>
        <v>0</v>
      </c>
      <c r="L291" s="227"/>
      <c r="M291" s="234"/>
      <c r="N291" s="178">
        <f t="shared" si="14"/>
        <v>0</v>
      </c>
      <c r="O291" s="178">
        <f t="shared" si="15"/>
        <v>0</v>
      </c>
      <c r="P291" s="262"/>
      <c r="Q291" s="360"/>
    </row>
    <row r="292" spans="2:17" x14ac:dyDescent="0.25">
      <c r="B292" s="293"/>
      <c r="C292" s="262"/>
      <c r="D292" s="226"/>
      <c r="E292" s="227"/>
      <c r="F292" s="228"/>
      <c r="G292" s="385">
        <v>365</v>
      </c>
      <c r="H292" s="229"/>
      <c r="I292" s="233"/>
      <c r="J292" s="178">
        <f t="shared" si="12"/>
        <v>0</v>
      </c>
      <c r="K292" s="178">
        <f t="shared" si="13"/>
        <v>0</v>
      </c>
      <c r="L292" s="227"/>
      <c r="M292" s="234"/>
      <c r="N292" s="178">
        <f t="shared" si="14"/>
        <v>0</v>
      </c>
      <c r="O292" s="178">
        <f t="shared" si="15"/>
        <v>0</v>
      </c>
      <c r="P292" s="262"/>
      <c r="Q292" s="360"/>
    </row>
    <row r="293" spans="2:17" x14ac:dyDescent="0.25">
      <c r="B293" s="293"/>
      <c r="C293" s="262"/>
      <c r="D293" s="226"/>
      <c r="E293" s="227"/>
      <c r="F293" s="228"/>
      <c r="G293" s="385">
        <v>365</v>
      </c>
      <c r="H293" s="229"/>
      <c r="I293" s="233"/>
      <c r="J293" s="178">
        <f t="shared" si="12"/>
        <v>0</v>
      </c>
      <c r="K293" s="178">
        <f t="shared" si="13"/>
        <v>0</v>
      </c>
      <c r="L293" s="227"/>
      <c r="M293" s="234"/>
      <c r="N293" s="178">
        <f t="shared" si="14"/>
        <v>0</v>
      </c>
      <c r="O293" s="178">
        <f t="shared" si="15"/>
        <v>0</v>
      </c>
      <c r="P293" s="262"/>
      <c r="Q293" s="360"/>
    </row>
    <row r="294" spans="2:17" x14ac:dyDescent="0.25">
      <c r="B294" s="293"/>
      <c r="C294" s="262"/>
      <c r="D294" s="226"/>
      <c r="E294" s="227"/>
      <c r="F294" s="228"/>
      <c r="G294" s="385">
        <v>365</v>
      </c>
      <c r="H294" s="229"/>
      <c r="I294" s="233"/>
      <c r="J294" s="178">
        <f t="shared" si="12"/>
        <v>0</v>
      </c>
      <c r="K294" s="178">
        <f t="shared" si="13"/>
        <v>0</v>
      </c>
      <c r="L294" s="227"/>
      <c r="M294" s="234"/>
      <c r="N294" s="178">
        <f t="shared" si="14"/>
        <v>0</v>
      </c>
      <c r="O294" s="178">
        <f t="shared" si="15"/>
        <v>0</v>
      </c>
      <c r="P294" s="262"/>
      <c r="Q294" s="360"/>
    </row>
    <row r="295" spans="2:17" x14ac:dyDescent="0.25">
      <c r="B295" s="293"/>
      <c r="C295" s="262"/>
      <c r="D295" s="226"/>
      <c r="E295" s="227"/>
      <c r="F295" s="228"/>
      <c r="G295" s="385">
        <v>365</v>
      </c>
      <c r="H295" s="229"/>
      <c r="I295" s="233"/>
      <c r="J295" s="178">
        <f t="shared" si="12"/>
        <v>0</v>
      </c>
      <c r="K295" s="178">
        <f t="shared" si="13"/>
        <v>0</v>
      </c>
      <c r="L295" s="227"/>
      <c r="M295" s="234"/>
      <c r="N295" s="178">
        <f t="shared" si="14"/>
        <v>0</v>
      </c>
      <c r="O295" s="178">
        <f t="shared" si="15"/>
        <v>0</v>
      </c>
      <c r="P295" s="262"/>
      <c r="Q295" s="360"/>
    </row>
    <row r="296" spans="2:17" x14ac:dyDescent="0.25">
      <c r="B296" s="293"/>
      <c r="C296" s="262"/>
      <c r="D296" s="226"/>
      <c r="E296" s="227"/>
      <c r="F296" s="228"/>
      <c r="G296" s="385">
        <v>365</v>
      </c>
      <c r="H296" s="229"/>
      <c r="I296" s="233"/>
      <c r="J296" s="178">
        <f t="shared" si="12"/>
        <v>0</v>
      </c>
      <c r="K296" s="178">
        <f t="shared" si="13"/>
        <v>0</v>
      </c>
      <c r="L296" s="227"/>
      <c r="M296" s="234"/>
      <c r="N296" s="178">
        <f t="shared" si="14"/>
        <v>0</v>
      </c>
      <c r="O296" s="178">
        <f t="shared" si="15"/>
        <v>0</v>
      </c>
      <c r="P296" s="262"/>
      <c r="Q296" s="360"/>
    </row>
    <row r="297" spans="2:17" x14ac:dyDescent="0.25">
      <c r="B297" s="293"/>
      <c r="C297" s="262"/>
      <c r="D297" s="226"/>
      <c r="E297" s="227"/>
      <c r="F297" s="228"/>
      <c r="G297" s="385">
        <v>365</v>
      </c>
      <c r="H297" s="229"/>
      <c r="I297" s="233"/>
      <c r="J297" s="178">
        <f t="shared" si="12"/>
        <v>0</v>
      </c>
      <c r="K297" s="178">
        <f t="shared" si="13"/>
        <v>0</v>
      </c>
      <c r="L297" s="227"/>
      <c r="M297" s="234"/>
      <c r="N297" s="178">
        <f t="shared" si="14"/>
        <v>0</v>
      </c>
      <c r="O297" s="178">
        <f t="shared" si="15"/>
        <v>0</v>
      </c>
      <c r="P297" s="262"/>
      <c r="Q297" s="360"/>
    </row>
    <row r="298" spans="2:17" x14ac:dyDescent="0.25">
      <c r="B298" s="293"/>
      <c r="C298" s="262"/>
      <c r="D298" s="226"/>
      <c r="E298" s="227"/>
      <c r="F298" s="228"/>
      <c r="G298" s="385">
        <v>365</v>
      </c>
      <c r="H298" s="229"/>
      <c r="I298" s="233"/>
      <c r="J298" s="178">
        <f t="shared" si="12"/>
        <v>0</v>
      </c>
      <c r="K298" s="178">
        <f t="shared" si="13"/>
        <v>0</v>
      </c>
      <c r="L298" s="227"/>
      <c r="M298" s="234"/>
      <c r="N298" s="178">
        <f t="shared" si="14"/>
        <v>0</v>
      </c>
      <c r="O298" s="178">
        <f t="shared" si="15"/>
        <v>0</v>
      </c>
      <c r="P298" s="262"/>
      <c r="Q298" s="360"/>
    </row>
    <row r="299" spans="2:17" x14ac:dyDescent="0.25">
      <c r="B299" s="293"/>
      <c r="C299" s="262"/>
      <c r="D299" s="226"/>
      <c r="E299" s="227"/>
      <c r="F299" s="228"/>
      <c r="G299" s="385">
        <v>365</v>
      </c>
      <c r="H299" s="229"/>
      <c r="I299" s="233"/>
      <c r="J299" s="178">
        <f t="shared" si="12"/>
        <v>0</v>
      </c>
      <c r="K299" s="178">
        <f t="shared" si="13"/>
        <v>0</v>
      </c>
      <c r="L299" s="227"/>
      <c r="M299" s="234"/>
      <c r="N299" s="178">
        <f t="shared" si="14"/>
        <v>0</v>
      </c>
      <c r="O299" s="178">
        <f t="shared" si="15"/>
        <v>0</v>
      </c>
      <c r="P299" s="262"/>
      <c r="Q299" s="360"/>
    </row>
    <row r="300" spans="2:17" x14ac:dyDescent="0.25">
      <c r="B300" s="293"/>
      <c r="C300" s="262"/>
      <c r="D300" s="226"/>
      <c r="E300" s="227"/>
      <c r="F300" s="228"/>
      <c r="G300" s="385">
        <v>365</v>
      </c>
      <c r="H300" s="229"/>
      <c r="I300" s="233"/>
      <c r="J300" s="178">
        <f t="shared" si="12"/>
        <v>0</v>
      </c>
      <c r="K300" s="178">
        <f t="shared" si="13"/>
        <v>0</v>
      </c>
      <c r="L300" s="227"/>
      <c r="M300" s="234"/>
      <c r="N300" s="178">
        <f t="shared" si="14"/>
        <v>0</v>
      </c>
      <c r="O300" s="178">
        <f t="shared" si="15"/>
        <v>0</v>
      </c>
      <c r="P300" s="262"/>
      <c r="Q300" s="360"/>
    </row>
    <row r="301" spans="2:17" x14ac:dyDescent="0.25">
      <c r="B301" s="293"/>
      <c r="C301" s="262"/>
      <c r="D301" s="226"/>
      <c r="E301" s="227"/>
      <c r="F301" s="228"/>
      <c r="G301" s="385">
        <v>365</v>
      </c>
      <c r="H301" s="229"/>
      <c r="I301" s="233"/>
      <c r="J301" s="178">
        <f t="shared" si="12"/>
        <v>0</v>
      </c>
      <c r="K301" s="178">
        <f t="shared" si="13"/>
        <v>0</v>
      </c>
      <c r="L301" s="227"/>
      <c r="M301" s="234"/>
      <c r="N301" s="178">
        <f t="shared" si="14"/>
        <v>0</v>
      </c>
      <c r="O301" s="178">
        <f t="shared" si="15"/>
        <v>0</v>
      </c>
      <c r="P301" s="262"/>
      <c r="Q301" s="360"/>
    </row>
    <row r="302" spans="2:17" x14ac:dyDescent="0.25">
      <c r="B302" s="293"/>
      <c r="C302" s="262"/>
      <c r="D302" s="226"/>
      <c r="E302" s="227"/>
      <c r="F302" s="228"/>
      <c r="G302" s="385">
        <v>365</v>
      </c>
      <c r="H302" s="229"/>
      <c r="I302" s="233"/>
      <c r="J302" s="178">
        <f t="shared" si="12"/>
        <v>0</v>
      </c>
      <c r="K302" s="178">
        <f t="shared" si="13"/>
        <v>0</v>
      </c>
      <c r="L302" s="227"/>
      <c r="M302" s="234"/>
      <c r="N302" s="178">
        <f t="shared" si="14"/>
        <v>0</v>
      </c>
      <c r="O302" s="178">
        <f t="shared" si="15"/>
        <v>0</v>
      </c>
      <c r="P302" s="262"/>
      <c r="Q302" s="360"/>
    </row>
    <row r="303" spans="2:17" x14ac:dyDescent="0.25">
      <c r="B303" s="293"/>
      <c r="C303" s="262"/>
      <c r="D303" s="226"/>
      <c r="E303" s="227"/>
      <c r="F303" s="228"/>
      <c r="G303" s="385">
        <v>365</v>
      </c>
      <c r="H303" s="229"/>
      <c r="I303" s="233"/>
      <c r="J303" s="178">
        <f t="shared" si="12"/>
        <v>0</v>
      </c>
      <c r="K303" s="178">
        <f t="shared" si="13"/>
        <v>0</v>
      </c>
      <c r="L303" s="227"/>
      <c r="M303" s="234"/>
      <c r="N303" s="178">
        <f t="shared" si="14"/>
        <v>0</v>
      </c>
      <c r="O303" s="178">
        <f t="shared" si="15"/>
        <v>0</v>
      </c>
      <c r="P303" s="262"/>
      <c r="Q303" s="360"/>
    </row>
    <row r="304" spans="2:17" x14ac:dyDescent="0.25">
      <c r="B304" s="293"/>
      <c r="C304" s="262"/>
      <c r="D304" s="226"/>
      <c r="E304" s="227"/>
      <c r="F304" s="228"/>
      <c r="G304" s="385">
        <v>365</v>
      </c>
      <c r="H304" s="229"/>
      <c r="I304" s="233"/>
      <c r="J304" s="178">
        <f t="shared" si="12"/>
        <v>0</v>
      </c>
      <c r="K304" s="178">
        <f t="shared" si="13"/>
        <v>0</v>
      </c>
      <c r="L304" s="227"/>
      <c r="M304" s="234"/>
      <c r="N304" s="178">
        <f t="shared" si="14"/>
        <v>0</v>
      </c>
      <c r="O304" s="178">
        <f t="shared" si="15"/>
        <v>0</v>
      </c>
      <c r="P304" s="262"/>
      <c r="Q304" s="360"/>
    </row>
    <row r="305" spans="2:17" x14ac:dyDescent="0.25">
      <c r="B305" s="293"/>
      <c r="C305" s="262"/>
      <c r="D305" s="226"/>
      <c r="E305" s="227"/>
      <c r="F305" s="228"/>
      <c r="G305" s="385">
        <v>365</v>
      </c>
      <c r="H305" s="229"/>
      <c r="I305" s="233"/>
      <c r="J305" s="178">
        <f t="shared" si="12"/>
        <v>0</v>
      </c>
      <c r="K305" s="178">
        <f t="shared" si="13"/>
        <v>0</v>
      </c>
      <c r="L305" s="227"/>
      <c r="M305" s="234"/>
      <c r="N305" s="178">
        <f t="shared" si="14"/>
        <v>0</v>
      </c>
      <c r="O305" s="178">
        <f t="shared" si="15"/>
        <v>0</v>
      </c>
      <c r="P305" s="262"/>
      <c r="Q305" s="360"/>
    </row>
    <row r="306" spans="2:17" x14ac:dyDescent="0.25">
      <c r="B306" s="293"/>
      <c r="C306" s="262"/>
      <c r="D306" s="226"/>
      <c r="E306" s="227"/>
      <c r="F306" s="228"/>
      <c r="G306" s="385">
        <v>365</v>
      </c>
      <c r="H306" s="229"/>
      <c r="I306" s="233"/>
      <c r="J306" s="178">
        <f t="shared" si="12"/>
        <v>0</v>
      </c>
      <c r="K306" s="178">
        <f t="shared" si="13"/>
        <v>0</v>
      </c>
      <c r="L306" s="227"/>
      <c r="M306" s="234"/>
      <c r="N306" s="178">
        <f t="shared" si="14"/>
        <v>0</v>
      </c>
      <c r="O306" s="178">
        <f t="shared" si="15"/>
        <v>0</v>
      </c>
      <c r="P306" s="262"/>
      <c r="Q306" s="360"/>
    </row>
    <row r="307" spans="2:17" x14ac:dyDescent="0.25">
      <c r="B307" s="293"/>
      <c r="C307" s="262"/>
      <c r="D307" s="226"/>
      <c r="E307" s="227"/>
      <c r="F307" s="228"/>
      <c r="G307" s="385">
        <v>365</v>
      </c>
      <c r="H307" s="229"/>
      <c r="I307" s="233"/>
      <c r="J307" s="178">
        <f t="shared" si="12"/>
        <v>0</v>
      </c>
      <c r="K307" s="178">
        <f t="shared" si="13"/>
        <v>0</v>
      </c>
      <c r="L307" s="227"/>
      <c r="M307" s="234"/>
      <c r="N307" s="178">
        <f t="shared" si="14"/>
        <v>0</v>
      </c>
      <c r="O307" s="178">
        <f t="shared" si="15"/>
        <v>0</v>
      </c>
      <c r="P307" s="262"/>
      <c r="Q307" s="360"/>
    </row>
    <row r="308" spans="2:17" x14ac:dyDescent="0.25">
      <c r="B308" s="293"/>
      <c r="C308" s="262"/>
      <c r="D308" s="226"/>
      <c r="E308" s="227"/>
      <c r="F308" s="228"/>
      <c r="G308" s="385">
        <v>365</v>
      </c>
      <c r="H308" s="229"/>
      <c r="I308" s="233"/>
      <c r="J308" s="178">
        <f t="shared" si="12"/>
        <v>0</v>
      </c>
      <c r="K308" s="178">
        <f t="shared" si="13"/>
        <v>0</v>
      </c>
      <c r="L308" s="227"/>
      <c r="M308" s="234"/>
      <c r="N308" s="178">
        <f t="shared" si="14"/>
        <v>0</v>
      </c>
      <c r="O308" s="178">
        <f t="shared" si="15"/>
        <v>0</v>
      </c>
      <c r="P308" s="262"/>
      <c r="Q308" s="360"/>
    </row>
    <row r="309" spans="2:17" x14ac:dyDescent="0.25">
      <c r="B309" s="293"/>
      <c r="C309" s="262"/>
      <c r="D309" s="226"/>
      <c r="E309" s="227"/>
      <c r="F309" s="228"/>
      <c r="G309" s="385">
        <v>365</v>
      </c>
      <c r="H309" s="229"/>
      <c r="I309" s="233"/>
      <c r="J309" s="178">
        <f t="shared" si="12"/>
        <v>0</v>
      </c>
      <c r="K309" s="178">
        <f t="shared" si="13"/>
        <v>0</v>
      </c>
      <c r="L309" s="227"/>
      <c r="M309" s="234"/>
      <c r="N309" s="178">
        <f t="shared" si="14"/>
        <v>0</v>
      </c>
      <c r="O309" s="178">
        <f t="shared" si="15"/>
        <v>0</v>
      </c>
      <c r="P309" s="262"/>
      <c r="Q309" s="360"/>
    </row>
    <row r="310" spans="2:17" x14ac:dyDescent="0.25">
      <c r="B310" s="293"/>
      <c r="C310" s="262"/>
      <c r="D310" s="226"/>
      <c r="E310" s="227"/>
      <c r="F310" s="228"/>
      <c r="G310" s="385">
        <v>365</v>
      </c>
      <c r="H310" s="229"/>
      <c r="I310" s="233"/>
      <c r="J310" s="178">
        <f t="shared" si="12"/>
        <v>0</v>
      </c>
      <c r="K310" s="178">
        <f t="shared" si="13"/>
        <v>0</v>
      </c>
      <c r="L310" s="227"/>
      <c r="M310" s="234"/>
      <c r="N310" s="178">
        <f t="shared" si="14"/>
        <v>0</v>
      </c>
      <c r="O310" s="178">
        <f t="shared" si="15"/>
        <v>0</v>
      </c>
      <c r="P310" s="262"/>
      <c r="Q310" s="360"/>
    </row>
    <row r="311" spans="2:17" x14ac:dyDescent="0.25">
      <c r="B311" s="293"/>
      <c r="C311" s="262"/>
      <c r="D311" s="226"/>
      <c r="E311" s="227"/>
      <c r="F311" s="228"/>
      <c r="G311" s="385">
        <v>365</v>
      </c>
      <c r="H311" s="229"/>
      <c r="I311" s="233"/>
      <c r="J311" s="178">
        <f t="shared" si="12"/>
        <v>0</v>
      </c>
      <c r="K311" s="178">
        <f t="shared" si="13"/>
        <v>0</v>
      </c>
      <c r="L311" s="227"/>
      <c r="M311" s="234"/>
      <c r="N311" s="178">
        <f t="shared" si="14"/>
        <v>0</v>
      </c>
      <c r="O311" s="178">
        <f t="shared" si="15"/>
        <v>0</v>
      </c>
      <c r="P311" s="262"/>
      <c r="Q311" s="360"/>
    </row>
    <row r="312" spans="2:17" x14ac:dyDescent="0.25">
      <c r="B312" s="293"/>
      <c r="C312" s="262"/>
      <c r="D312" s="226"/>
      <c r="E312" s="227"/>
      <c r="F312" s="228"/>
      <c r="G312" s="385">
        <v>365</v>
      </c>
      <c r="H312" s="229"/>
      <c r="I312" s="233"/>
      <c r="J312" s="178">
        <f t="shared" si="12"/>
        <v>0</v>
      </c>
      <c r="K312" s="178">
        <f t="shared" si="13"/>
        <v>0</v>
      </c>
      <c r="L312" s="227"/>
      <c r="M312" s="234"/>
      <c r="N312" s="178">
        <f t="shared" si="14"/>
        <v>0</v>
      </c>
      <c r="O312" s="178">
        <f t="shared" si="15"/>
        <v>0</v>
      </c>
      <c r="P312" s="262"/>
      <c r="Q312" s="360"/>
    </row>
    <row r="313" spans="2:17" x14ac:dyDescent="0.25">
      <c r="B313" s="293"/>
      <c r="C313" s="262"/>
      <c r="D313" s="226"/>
      <c r="E313" s="227"/>
      <c r="F313" s="228"/>
      <c r="G313" s="385">
        <v>365</v>
      </c>
      <c r="H313" s="229"/>
      <c r="I313" s="233"/>
      <c r="J313" s="178">
        <f t="shared" si="12"/>
        <v>0</v>
      </c>
      <c r="K313" s="178">
        <f t="shared" si="13"/>
        <v>0</v>
      </c>
      <c r="L313" s="227"/>
      <c r="M313" s="234"/>
      <c r="N313" s="178">
        <f t="shared" si="14"/>
        <v>0</v>
      </c>
      <c r="O313" s="178">
        <f t="shared" si="15"/>
        <v>0</v>
      </c>
      <c r="P313" s="262"/>
      <c r="Q313" s="360"/>
    </row>
    <row r="314" spans="2:17" x14ac:dyDescent="0.25">
      <c r="B314" s="293"/>
      <c r="C314" s="262"/>
      <c r="D314" s="226"/>
      <c r="E314" s="227"/>
      <c r="F314" s="228"/>
      <c r="G314" s="385">
        <v>365</v>
      </c>
      <c r="H314" s="229"/>
      <c r="I314" s="233"/>
      <c r="J314" s="178">
        <f t="shared" si="12"/>
        <v>0</v>
      </c>
      <c r="K314" s="178">
        <f t="shared" si="13"/>
        <v>0</v>
      </c>
      <c r="L314" s="227"/>
      <c r="M314" s="234"/>
      <c r="N314" s="178">
        <f t="shared" si="14"/>
        <v>0</v>
      </c>
      <c r="O314" s="178">
        <f t="shared" si="15"/>
        <v>0</v>
      </c>
      <c r="P314" s="262"/>
      <c r="Q314" s="360"/>
    </row>
    <row r="315" spans="2:17" x14ac:dyDescent="0.25">
      <c r="B315" s="293"/>
      <c r="C315" s="262"/>
      <c r="D315" s="226"/>
      <c r="E315" s="227"/>
      <c r="F315" s="228"/>
      <c r="G315" s="385">
        <v>365</v>
      </c>
      <c r="H315" s="229"/>
      <c r="I315" s="233"/>
      <c r="J315" s="178">
        <f t="shared" ref="J315:J378" si="16">IF($E315&gt;0,MIN(ROUND((ROUND($G$116*$F315/$G315,0))*H315/$E315,0),MAX(0,H315-I315)),0)</f>
        <v>0</v>
      </c>
      <c r="K315" s="178">
        <f t="shared" ref="K315:K378" si="17">IF($E315&gt;0,H315-I315-J315,0)</f>
        <v>0</v>
      </c>
      <c r="L315" s="227"/>
      <c r="M315" s="234"/>
      <c r="N315" s="178">
        <f t="shared" ref="N315:N378" si="18">IF($E315&gt;0,MIN(ROUND((ROUND($G$116*$F315/$G315,0))*L315/$E315,0),MAX(0,L315-M315)),0)</f>
        <v>0</v>
      </c>
      <c r="O315" s="178">
        <f t="shared" ref="O315:O378" si="19">IF($E315&gt;0,L315-M315-N315,0)</f>
        <v>0</v>
      </c>
      <c r="P315" s="262"/>
      <c r="Q315" s="360"/>
    </row>
    <row r="316" spans="2:17" x14ac:dyDescent="0.25">
      <c r="B316" s="293"/>
      <c r="C316" s="262"/>
      <c r="D316" s="226"/>
      <c r="E316" s="227"/>
      <c r="F316" s="228"/>
      <c r="G316" s="385">
        <v>365</v>
      </c>
      <c r="H316" s="229"/>
      <c r="I316" s="233"/>
      <c r="J316" s="178">
        <f t="shared" si="16"/>
        <v>0</v>
      </c>
      <c r="K316" s="178">
        <f t="shared" si="17"/>
        <v>0</v>
      </c>
      <c r="L316" s="227"/>
      <c r="M316" s="234"/>
      <c r="N316" s="178">
        <f t="shared" si="18"/>
        <v>0</v>
      </c>
      <c r="O316" s="178">
        <f t="shared" si="19"/>
        <v>0</v>
      </c>
      <c r="P316" s="262"/>
      <c r="Q316" s="360"/>
    </row>
    <row r="317" spans="2:17" x14ac:dyDescent="0.25">
      <c r="B317" s="293"/>
      <c r="C317" s="262"/>
      <c r="D317" s="226"/>
      <c r="E317" s="227"/>
      <c r="F317" s="228"/>
      <c r="G317" s="385">
        <v>365</v>
      </c>
      <c r="H317" s="229"/>
      <c r="I317" s="233"/>
      <c r="J317" s="178">
        <f t="shared" si="16"/>
        <v>0</v>
      </c>
      <c r="K317" s="178">
        <f t="shared" si="17"/>
        <v>0</v>
      </c>
      <c r="L317" s="227"/>
      <c r="M317" s="234"/>
      <c r="N317" s="178">
        <f t="shared" si="18"/>
        <v>0</v>
      </c>
      <c r="O317" s="178">
        <f t="shared" si="19"/>
        <v>0</v>
      </c>
      <c r="P317" s="262"/>
      <c r="Q317" s="360"/>
    </row>
    <row r="318" spans="2:17" x14ac:dyDescent="0.25">
      <c r="B318" s="293"/>
      <c r="C318" s="262"/>
      <c r="D318" s="226"/>
      <c r="E318" s="227"/>
      <c r="F318" s="228"/>
      <c r="G318" s="385">
        <v>365</v>
      </c>
      <c r="H318" s="229"/>
      <c r="I318" s="233"/>
      <c r="J318" s="178">
        <f t="shared" si="16"/>
        <v>0</v>
      </c>
      <c r="K318" s="178">
        <f t="shared" si="17"/>
        <v>0</v>
      </c>
      <c r="L318" s="227"/>
      <c r="M318" s="234"/>
      <c r="N318" s="178">
        <f t="shared" si="18"/>
        <v>0</v>
      </c>
      <c r="O318" s="178">
        <f t="shared" si="19"/>
        <v>0</v>
      </c>
      <c r="P318" s="262"/>
      <c r="Q318" s="360"/>
    </row>
    <row r="319" spans="2:17" x14ac:dyDescent="0.25">
      <c r="B319" s="293"/>
      <c r="C319" s="262"/>
      <c r="D319" s="226"/>
      <c r="E319" s="227"/>
      <c r="F319" s="228"/>
      <c r="G319" s="385">
        <v>365</v>
      </c>
      <c r="H319" s="229"/>
      <c r="I319" s="233"/>
      <c r="J319" s="178">
        <f t="shared" si="16"/>
        <v>0</v>
      </c>
      <c r="K319" s="178">
        <f t="shared" si="17"/>
        <v>0</v>
      </c>
      <c r="L319" s="227"/>
      <c r="M319" s="234"/>
      <c r="N319" s="178">
        <f t="shared" si="18"/>
        <v>0</v>
      </c>
      <c r="O319" s="178">
        <f t="shared" si="19"/>
        <v>0</v>
      </c>
      <c r="P319" s="262"/>
      <c r="Q319" s="360"/>
    </row>
    <row r="320" spans="2:17" x14ac:dyDescent="0.25">
      <c r="B320" s="293"/>
      <c r="C320" s="262"/>
      <c r="D320" s="226"/>
      <c r="E320" s="227"/>
      <c r="F320" s="228"/>
      <c r="G320" s="385">
        <v>365</v>
      </c>
      <c r="H320" s="229"/>
      <c r="I320" s="233"/>
      <c r="J320" s="178">
        <f t="shared" si="16"/>
        <v>0</v>
      </c>
      <c r="K320" s="178">
        <f t="shared" si="17"/>
        <v>0</v>
      </c>
      <c r="L320" s="227"/>
      <c r="M320" s="234"/>
      <c r="N320" s="178">
        <f t="shared" si="18"/>
        <v>0</v>
      </c>
      <c r="O320" s="178">
        <f t="shared" si="19"/>
        <v>0</v>
      </c>
      <c r="P320" s="262"/>
      <c r="Q320" s="360"/>
    </row>
    <row r="321" spans="2:17" x14ac:dyDescent="0.25">
      <c r="B321" s="293"/>
      <c r="C321" s="262"/>
      <c r="D321" s="226"/>
      <c r="E321" s="227"/>
      <c r="F321" s="228"/>
      <c r="G321" s="385">
        <v>365</v>
      </c>
      <c r="H321" s="229"/>
      <c r="I321" s="233"/>
      <c r="J321" s="178">
        <f t="shared" si="16"/>
        <v>0</v>
      </c>
      <c r="K321" s="178">
        <f t="shared" si="17"/>
        <v>0</v>
      </c>
      <c r="L321" s="227"/>
      <c r="M321" s="234"/>
      <c r="N321" s="178">
        <f t="shared" si="18"/>
        <v>0</v>
      </c>
      <c r="O321" s="178">
        <f t="shared" si="19"/>
        <v>0</v>
      </c>
      <c r="P321" s="262"/>
      <c r="Q321" s="360"/>
    </row>
    <row r="322" spans="2:17" x14ac:dyDescent="0.25">
      <c r="B322" s="293"/>
      <c r="C322" s="262"/>
      <c r="D322" s="226"/>
      <c r="E322" s="227"/>
      <c r="F322" s="228"/>
      <c r="G322" s="385">
        <v>365</v>
      </c>
      <c r="H322" s="229"/>
      <c r="I322" s="233"/>
      <c r="J322" s="178">
        <f t="shared" si="16"/>
        <v>0</v>
      </c>
      <c r="K322" s="178">
        <f t="shared" si="17"/>
        <v>0</v>
      </c>
      <c r="L322" s="227"/>
      <c r="M322" s="234"/>
      <c r="N322" s="178">
        <f t="shared" si="18"/>
        <v>0</v>
      </c>
      <c r="O322" s="178">
        <f t="shared" si="19"/>
        <v>0</v>
      </c>
      <c r="P322" s="262"/>
      <c r="Q322" s="360"/>
    </row>
    <row r="323" spans="2:17" x14ac:dyDescent="0.25">
      <c r="B323" s="293"/>
      <c r="C323" s="262"/>
      <c r="D323" s="226"/>
      <c r="E323" s="227"/>
      <c r="F323" s="228"/>
      <c r="G323" s="385">
        <v>365</v>
      </c>
      <c r="H323" s="229"/>
      <c r="I323" s="233"/>
      <c r="J323" s="178">
        <f t="shared" si="16"/>
        <v>0</v>
      </c>
      <c r="K323" s="178">
        <f t="shared" si="17"/>
        <v>0</v>
      </c>
      <c r="L323" s="227"/>
      <c r="M323" s="234"/>
      <c r="N323" s="178">
        <f t="shared" si="18"/>
        <v>0</v>
      </c>
      <c r="O323" s="178">
        <f t="shared" si="19"/>
        <v>0</v>
      </c>
      <c r="P323" s="262"/>
      <c r="Q323" s="360"/>
    </row>
    <row r="324" spans="2:17" x14ac:dyDescent="0.25">
      <c r="B324" s="293"/>
      <c r="C324" s="262"/>
      <c r="D324" s="226"/>
      <c r="E324" s="227"/>
      <c r="F324" s="228"/>
      <c r="G324" s="385">
        <v>365</v>
      </c>
      <c r="H324" s="229"/>
      <c r="I324" s="233"/>
      <c r="J324" s="178">
        <f t="shared" si="16"/>
        <v>0</v>
      </c>
      <c r="K324" s="178">
        <f t="shared" si="17"/>
        <v>0</v>
      </c>
      <c r="L324" s="227"/>
      <c r="M324" s="234"/>
      <c r="N324" s="178">
        <f t="shared" si="18"/>
        <v>0</v>
      </c>
      <c r="O324" s="178">
        <f t="shared" si="19"/>
        <v>0</v>
      </c>
      <c r="P324" s="262"/>
      <c r="Q324" s="360"/>
    </row>
    <row r="325" spans="2:17" x14ac:dyDescent="0.25">
      <c r="B325" s="293"/>
      <c r="C325" s="262"/>
      <c r="D325" s="226"/>
      <c r="E325" s="227"/>
      <c r="F325" s="228"/>
      <c r="G325" s="385">
        <v>365</v>
      </c>
      <c r="H325" s="229"/>
      <c r="I325" s="233"/>
      <c r="J325" s="178">
        <f t="shared" si="16"/>
        <v>0</v>
      </c>
      <c r="K325" s="178">
        <f t="shared" si="17"/>
        <v>0</v>
      </c>
      <c r="L325" s="227"/>
      <c r="M325" s="234"/>
      <c r="N325" s="178">
        <f t="shared" si="18"/>
        <v>0</v>
      </c>
      <c r="O325" s="178">
        <f t="shared" si="19"/>
        <v>0</v>
      </c>
      <c r="P325" s="262"/>
      <c r="Q325" s="360"/>
    </row>
    <row r="326" spans="2:17" x14ac:dyDescent="0.25">
      <c r="B326" s="293"/>
      <c r="C326" s="262"/>
      <c r="D326" s="226"/>
      <c r="E326" s="227"/>
      <c r="F326" s="228"/>
      <c r="G326" s="385">
        <v>365</v>
      </c>
      <c r="H326" s="229"/>
      <c r="I326" s="233"/>
      <c r="J326" s="178">
        <f t="shared" si="16"/>
        <v>0</v>
      </c>
      <c r="K326" s="178">
        <f t="shared" si="17"/>
        <v>0</v>
      </c>
      <c r="L326" s="227"/>
      <c r="M326" s="234"/>
      <c r="N326" s="178">
        <f t="shared" si="18"/>
        <v>0</v>
      </c>
      <c r="O326" s="178">
        <f t="shared" si="19"/>
        <v>0</v>
      </c>
      <c r="P326" s="262"/>
      <c r="Q326" s="360"/>
    </row>
    <row r="327" spans="2:17" x14ac:dyDescent="0.25">
      <c r="B327" s="293"/>
      <c r="C327" s="262"/>
      <c r="D327" s="226"/>
      <c r="E327" s="227"/>
      <c r="F327" s="228"/>
      <c r="G327" s="385">
        <v>365</v>
      </c>
      <c r="H327" s="229"/>
      <c r="I327" s="233"/>
      <c r="J327" s="178">
        <f t="shared" si="16"/>
        <v>0</v>
      </c>
      <c r="K327" s="178">
        <f t="shared" si="17"/>
        <v>0</v>
      </c>
      <c r="L327" s="227"/>
      <c r="M327" s="234"/>
      <c r="N327" s="178">
        <f t="shared" si="18"/>
        <v>0</v>
      </c>
      <c r="O327" s="178">
        <f t="shared" si="19"/>
        <v>0</v>
      </c>
      <c r="P327" s="262"/>
      <c r="Q327" s="360"/>
    </row>
    <row r="328" spans="2:17" x14ac:dyDescent="0.25">
      <c r="B328" s="293"/>
      <c r="C328" s="262"/>
      <c r="D328" s="226"/>
      <c r="E328" s="227"/>
      <c r="F328" s="228"/>
      <c r="G328" s="385">
        <v>365</v>
      </c>
      <c r="H328" s="229"/>
      <c r="I328" s="233"/>
      <c r="J328" s="178">
        <f t="shared" si="16"/>
        <v>0</v>
      </c>
      <c r="K328" s="178">
        <f t="shared" si="17"/>
        <v>0</v>
      </c>
      <c r="L328" s="227"/>
      <c r="M328" s="234"/>
      <c r="N328" s="178">
        <f t="shared" si="18"/>
        <v>0</v>
      </c>
      <c r="O328" s="178">
        <f t="shared" si="19"/>
        <v>0</v>
      </c>
      <c r="P328" s="262"/>
      <c r="Q328" s="360"/>
    </row>
    <row r="329" spans="2:17" x14ac:dyDescent="0.25">
      <c r="B329" s="293"/>
      <c r="C329" s="262"/>
      <c r="D329" s="226"/>
      <c r="E329" s="227"/>
      <c r="F329" s="228"/>
      <c r="G329" s="385">
        <v>365</v>
      </c>
      <c r="H329" s="229"/>
      <c r="I329" s="233"/>
      <c r="J329" s="178">
        <f t="shared" si="16"/>
        <v>0</v>
      </c>
      <c r="K329" s="178">
        <f t="shared" si="17"/>
        <v>0</v>
      </c>
      <c r="L329" s="227"/>
      <c r="M329" s="234"/>
      <c r="N329" s="178">
        <f t="shared" si="18"/>
        <v>0</v>
      </c>
      <c r="O329" s="178">
        <f t="shared" si="19"/>
        <v>0</v>
      </c>
      <c r="P329" s="262"/>
      <c r="Q329" s="360"/>
    </row>
    <row r="330" spans="2:17" x14ac:dyDescent="0.25">
      <c r="B330" s="293"/>
      <c r="C330" s="262"/>
      <c r="D330" s="226"/>
      <c r="E330" s="227"/>
      <c r="F330" s="228"/>
      <c r="G330" s="385">
        <v>365</v>
      </c>
      <c r="H330" s="229"/>
      <c r="I330" s="233"/>
      <c r="J330" s="178">
        <f t="shared" si="16"/>
        <v>0</v>
      </c>
      <c r="K330" s="178">
        <f t="shared" si="17"/>
        <v>0</v>
      </c>
      <c r="L330" s="227"/>
      <c r="M330" s="234"/>
      <c r="N330" s="178">
        <f t="shared" si="18"/>
        <v>0</v>
      </c>
      <c r="O330" s="178">
        <f t="shared" si="19"/>
        <v>0</v>
      </c>
      <c r="P330" s="262"/>
      <c r="Q330" s="360"/>
    </row>
    <row r="331" spans="2:17" x14ac:dyDescent="0.25">
      <c r="B331" s="293"/>
      <c r="C331" s="262"/>
      <c r="D331" s="226"/>
      <c r="E331" s="227"/>
      <c r="F331" s="228"/>
      <c r="G331" s="385">
        <v>365</v>
      </c>
      <c r="H331" s="229"/>
      <c r="I331" s="233"/>
      <c r="J331" s="178">
        <f t="shared" si="16"/>
        <v>0</v>
      </c>
      <c r="K331" s="178">
        <f t="shared" si="17"/>
        <v>0</v>
      </c>
      <c r="L331" s="227"/>
      <c r="M331" s="234"/>
      <c r="N331" s="178">
        <f t="shared" si="18"/>
        <v>0</v>
      </c>
      <c r="O331" s="178">
        <f t="shared" si="19"/>
        <v>0</v>
      </c>
      <c r="P331" s="262"/>
      <c r="Q331" s="360"/>
    </row>
    <row r="332" spans="2:17" x14ac:dyDescent="0.25">
      <c r="B332" s="293"/>
      <c r="C332" s="262"/>
      <c r="D332" s="226"/>
      <c r="E332" s="227"/>
      <c r="F332" s="228"/>
      <c r="G332" s="385">
        <v>365</v>
      </c>
      <c r="H332" s="229"/>
      <c r="I332" s="233"/>
      <c r="J332" s="178">
        <f t="shared" si="16"/>
        <v>0</v>
      </c>
      <c r="K332" s="178">
        <f t="shared" si="17"/>
        <v>0</v>
      </c>
      <c r="L332" s="227"/>
      <c r="M332" s="234"/>
      <c r="N332" s="178">
        <f t="shared" si="18"/>
        <v>0</v>
      </c>
      <c r="O332" s="178">
        <f t="shared" si="19"/>
        <v>0</v>
      </c>
      <c r="P332" s="262"/>
      <c r="Q332" s="360"/>
    </row>
    <row r="333" spans="2:17" x14ac:dyDescent="0.25">
      <c r="B333" s="293"/>
      <c r="C333" s="262"/>
      <c r="D333" s="226"/>
      <c r="E333" s="227"/>
      <c r="F333" s="228"/>
      <c r="G333" s="385">
        <v>365</v>
      </c>
      <c r="H333" s="229"/>
      <c r="I333" s="233"/>
      <c r="J333" s="178">
        <f t="shared" si="16"/>
        <v>0</v>
      </c>
      <c r="K333" s="178">
        <f t="shared" si="17"/>
        <v>0</v>
      </c>
      <c r="L333" s="227"/>
      <c r="M333" s="234"/>
      <c r="N333" s="178">
        <f t="shared" si="18"/>
        <v>0</v>
      </c>
      <c r="O333" s="178">
        <f t="shared" si="19"/>
        <v>0</v>
      </c>
      <c r="P333" s="262"/>
      <c r="Q333" s="360"/>
    </row>
    <row r="334" spans="2:17" x14ac:dyDescent="0.25">
      <c r="B334" s="293"/>
      <c r="C334" s="262"/>
      <c r="D334" s="226"/>
      <c r="E334" s="227"/>
      <c r="F334" s="228"/>
      <c r="G334" s="385">
        <v>365</v>
      </c>
      <c r="H334" s="229"/>
      <c r="I334" s="233"/>
      <c r="J334" s="178">
        <f t="shared" si="16"/>
        <v>0</v>
      </c>
      <c r="K334" s="178">
        <f t="shared" si="17"/>
        <v>0</v>
      </c>
      <c r="L334" s="227"/>
      <c r="M334" s="234"/>
      <c r="N334" s="178">
        <f t="shared" si="18"/>
        <v>0</v>
      </c>
      <c r="O334" s="178">
        <f t="shared" si="19"/>
        <v>0</v>
      </c>
      <c r="P334" s="262"/>
      <c r="Q334" s="360"/>
    </row>
    <row r="335" spans="2:17" x14ac:dyDescent="0.25">
      <c r="B335" s="293"/>
      <c r="C335" s="262"/>
      <c r="D335" s="226"/>
      <c r="E335" s="227"/>
      <c r="F335" s="228"/>
      <c r="G335" s="385">
        <v>365</v>
      </c>
      <c r="H335" s="229"/>
      <c r="I335" s="233"/>
      <c r="J335" s="178">
        <f t="shared" si="16"/>
        <v>0</v>
      </c>
      <c r="K335" s="178">
        <f t="shared" si="17"/>
        <v>0</v>
      </c>
      <c r="L335" s="227"/>
      <c r="M335" s="234"/>
      <c r="N335" s="178">
        <f t="shared" si="18"/>
        <v>0</v>
      </c>
      <c r="O335" s="178">
        <f t="shared" si="19"/>
        <v>0</v>
      </c>
      <c r="P335" s="262"/>
      <c r="Q335" s="360"/>
    </row>
    <row r="336" spans="2:17" x14ac:dyDescent="0.25">
      <c r="B336" s="293"/>
      <c r="C336" s="262"/>
      <c r="D336" s="226"/>
      <c r="E336" s="227"/>
      <c r="F336" s="228"/>
      <c r="G336" s="385">
        <v>365</v>
      </c>
      <c r="H336" s="229"/>
      <c r="I336" s="233"/>
      <c r="J336" s="178">
        <f t="shared" si="16"/>
        <v>0</v>
      </c>
      <c r="K336" s="178">
        <f t="shared" si="17"/>
        <v>0</v>
      </c>
      <c r="L336" s="227"/>
      <c r="M336" s="234"/>
      <c r="N336" s="178">
        <f t="shared" si="18"/>
        <v>0</v>
      </c>
      <c r="O336" s="178">
        <f t="shared" si="19"/>
        <v>0</v>
      </c>
      <c r="P336" s="262"/>
      <c r="Q336" s="360"/>
    </row>
    <row r="337" spans="2:17" x14ac:dyDescent="0.25">
      <c r="B337" s="293"/>
      <c r="C337" s="262"/>
      <c r="D337" s="226"/>
      <c r="E337" s="227"/>
      <c r="F337" s="228"/>
      <c r="G337" s="385">
        <v>365</v>
      </c>
      <c r="H337" s="229"/>
      <c r="I337" s="233"/>
      <c r="J337" s="178">
        <f t="shared" si="16"/>
        <v>0</v>
      </c>
      <c r="K337" s="178">
        <f t="shared" si="17"/>
        <v>0</v>
      </c>
      <c r="L337" s="227"/>
      <c r="M337" s="234"/>
      <c r="N337" s="178">
        <f t="shared" si="18"/>
        <v>0</v>
      </c>
      <c r="O337" s="178">
        <f t="shared" si="19"/>
        <v>0</v>
      </c>
      <c r="P337" s="262"/>
      <c r="Q337" s="360"/>
    </row>
    <row r="338" spans="2:17" x14ac:dyDescent="0.25">
      <c r="B338" s="293"/>
      <c r="C338" s="262"/>
      <c r="D338" s="226"/>
      <c r="E338" s="227"/>
      <c r="F338" s="228"/>
      <c r="G338" s="385">
        <v>365</v>
      </c>
      <c r="H338" s="229"/>
      <c r="I338" s="233"/>
      <c r="J338" s="178">
        <f t="shared" si="16"/>
        <v>0</v>
      </c>
      <c r="K338" s="178">
        <f t="shared" si="17"/>
        <v>0</v>
      </c>
      <c r="L338" s="227"/>
      <c r="M338" s="234"/>
      <c r="N338" s="178">
        <f t="shared" si="18"/>
        <v>0</v>
      </c>
      <c r="O338" s="178">
        <f t="shared" si="19"/>
        <v>0</v>
      </c>
      <c r="P338" s="262"/>
      <c r="Q338" s="360"/>
    </row>
    <row r="339" spans="2:17" x14ac:dyDescent="0.25">
      <c r="B339" s="293"/>
      <c r="C339" s="262"/>
      <c r="D339" s="226"/>
      <c r="E339" s="227"/>
      <c r="F339" s="228"/>
      <c r="G339" s="385">
        <v>365</v>
      </c>
      <c r="H339" s="229"/>
      <c r="I339" s="233"/>
      <c r="J339" s="178">
        <f t="shared" si="16"/>
        <v>0</v>
      </c>
      <c r="K339" s="178">
        <f t="shared" si="17"/>
        <v>0</v>
      </c>
      <c r="L339" s="227"/>
      <c r="M339" s="234"/>
      <c r="N339" s="178">
        <f t="shared" si="18"/>
        <v>0</v>
      </c>
      <c r="O339" s="178">
        <f t="shared" si="19"/>
        <v>0</v>
      </c>
      <c r="P339" s="262"/>
      <c r="Q339" s="360"/>
    </row>
    <row r="340" spans="2:17" x14ac:dyDescent="0.25">
      <c r="B340" s="293"/>
      <c r="C340" s="262"/>
      <c r="D340" s="226"/>
      <c r="E340" s="227"/>
      <c r="F340" s="228"/>
      <c r="G340" s="385">
        <v>365</v>
      </c>
      <c r="H340" s="229"/>
      <c r="I340" s="233"/>
      <c r="J340" s="178">
        <f t="shared" si="16"/>
        <v>0</v>
      </c>
      <c r="K340" s="178">
        <f t="shared" si="17"/>
        <v>0</v>
      </c>
      <c r="L340" s="227"/>
      <c r="M340" s="234"/>
      <c r="N340" s="178">
        <f t="shared" si="18"/>
        <v>0</v>
      </c>
      <c r="O340" s="178">
        <f t="shared" si="19"/>
        <v>0</v>
      </c>
      <c r="P340" s="262"/>
      <c r="Q340" s="360"/>
    </row>
    <row r="341" spans="2:17" x14ac:dyDescent="0.25">
      <c r="B341" s="293"/>
      <c r="C341" s="262"/>
      <c r="D341" s="226"/>
      <c r="E341" s="227"/>
      <c r="F341" s="228"/>
      <c r="G341" s="385">
        <v>365</v>
      </c>
      <c r="H341" s="229"/>
      <c r="I341" s="233"/>
      <c r="J341" s="178">
        <f t="shared" si="16"/>
        <v>0</v>
      </c>
      <c r="K341" s="178">
        <f t="shared" si="17"/>
        <v>0</v>
      </c>
      <c r="L341" s="227"/>
      <c r="M341" s="234"/>
      <c r="N341" s="178">
        <f t="shared" si="18"/>
        <v>0</v>
      </c>
      <c r="O341" s="178">
        <f t="shared" si="19"/>
        <v>0</v>
      </c>
      <c r="P341" s="262"/>
      <c r="Q341" s="360"/>
    </row>
    <row r="342" spans="2:17" x14ac:dyDescent="0.25">
      <c r="B342" s="293"/>
      <c r="C342" s="262"/>
      <c r="D342" s="226"/>
      <c r="E342" s="227"/>
      <c r="F342" s="228"/>
      <c r="G342" s="385">
        <v>365</v>
      </c>
      <c r="H342" s="229"/>
      <c r="I342" s="233"/>
      <c r="J342" s="178">
        <f t="shared" si="16"/>
        <v>0</v>
      </c>
      <c r="K342" s="178">
        <f t="shared" si="17"/>
        <v>0</v>
      </c>
      <c r="L342" s="227"/>
      <c r="M342" s="234"/>
      <c r="N342" s="178">
        <f t="shared" si="18"/>
        <v>0</v>
      </c>
      <c r="O342" s="178">
        <f t="shared" si="19"/>
        <v>0</v>
      </c>
      <c r="P342" s="262"/>
      <c r="Q342" s="360"/>
    </row>
    <row r="343" spans="2:17" x14ac:dyDescent="0.25">
      <c r="B343" s="293"/>
      <c r="C343" s="262"/>
      <c r="D343" s="226"/>
      <c r="E343" s="227"/>
      <c r="F343" s="228"/>
      <c r="G343" s="385">
        <v>365</v>
      </c>
      <c r="H343" s="229"/>
      <c r="I343" s="233"/>
      <c r="J343" s="178">
        <f t="shared" si="16"/>
        <v>0</v>
      </c>
      <c r="K343" s="178">
        <f t="shared" si="17"/>
        <v>0</v>
      </c>
      <c r="L343" s="227"/>
      <c r="M343" s="234"/>
      <c r="N343" s="178">
        <f t="shared" si="18"/>
        <v>0</v>
      </c>
      <c r="O343" s="178">
        <f t="shared" si="19"/>
        <v>0</v>
      </c>
      <c r="P343" s="262"/>
      <c r="Q343" s="360"/>
    </row>
    <row r="344" spans="2:17" x14ac:dyDescent="0.25">
      <c r="B344" s="293"/>
      <c r="C344" s="262"/>
      <c r="D344" s="226"/>
      <c r="E344" s="227"/>
      <c r="F344" s="228"/>
      <c r="G344" s="385">
        <v>365</v>
      </c>
      <c r="H344" s="229"/>
      <c r="I344" s="233"/>
      <c r="J344" s="178">
        <f t="shared" si="16"/>
        <v>0</v>
      </c>
      <c r="K344" s="178">
        <f t="shared" si="17"/>
        <v>0</v>
      </c>
      <c r="L344" s="227"/>
      <c r="M344" s="234"/>
      <c r="N344" s="178">
        <f t="shared" si="18"/>
        <v>0</v>
      </c>
      <c r="O344" s="178">
        <f t="shared" si="19"/>
        <v>0</v>
      </c>
      <c r="P344" s="262"/>
      <c r="Q344" s="360"/>
    </row>
    <row r="345" spans="2:17" x14ac:dyDescent="0.25">
      <c r="B345" s="293"/>
      <c r="C345" s="262"/>
      <c r="D345" s="226"/>
      <c r="E345" s="227"/>
      <c r="F345" s="228"/>
      <c r="G345" s="385">
        <v>365</v>
      </c>
      <c r="H345" s="229"/>
      <c r="I345" s="233"/>
      <c r="J345" s="178">
        <f t="shared" si="16"/>
        <v>0</v>
      </c>
      <c r="K345" s="178">
        <f t="shared" si="17"/>
        <v>0</v>
      </c>
      <c r="L345" s="227"/>
      <c r="M345" s="234"/>
      <c r="N345" s="178">
        <f t="shared" si="18"/>
        <v>0</v>
      </c>
      <c r="O345" s="178">
        <f t="shared" si="19"/>
        <v>0</v>
      </c>
      <c r="P345" s="262"/>
      <c r="Q345" s="360"/>
    </row>
    <row r="346" spans="2:17" x14ac:dyDescent="0.25">
      <c r="B346" s="293"/>
      <c r="C346" s="262"/>
      <c r="D346" s="226"/>
      <c r="E346" s="227"/>
      <c r="F346" s="228"/>
      <c r="G346" s="385">
        <v>365</v>
      </c>
      <c r="H346" s="229"/>
      <c r="I346" s="233"/>
      <c r="J346" s="178">
        <f t="shared" si="16"/>
        <v>0</v>
      </c>
      <c r="K346" s="178">
        <f t="shared" si="17"/>
        <v>0</v>
      </c>
      <c r="L346" s="227"/>
      <c r="M346" s="234"/>
      <c r="N346" s="178">
        <f t="shared" si="18"/>
        <v>0</v>
      </c>
      <c r="O346" s="178">
        <f t="shared" si="19"/>
        <v>0</v>
      </c>
      <c r="P346" s="262"/>
      <c r="Q346" s="360"/>
    </row>
    <row r="347" spans="2:17" x14ac:dyDescent="0.25">
      <c r="B347" s="293"/>
      <c r="C347" s="262"/>
      <c r="D347" s="226"/>
      <c r="E347" s="227"/>
      <c r="F347" s="228"/>
      <c r="G347" s="385">
        <v>365</v>
      </c>
      <c r="H347" s="229"/>
      <c r="I347" s="233"/>
      <c r="J347" s="178">
        <f t="shared" si="16"/>
        <v>0</v>
      </c>
      <c r="K347" s="178">
        <f t="shared" si="17"/>
        <v>0</v>
      </c>
      <c r="L347" s="227"/>
      <c r="M347" s="234"/>
      <c r="N347" s="178">
        <f t="shared" si="18"/>
        <v>0</v>
      </c>
      <c r="O347" s="178">
        <f t="shared" si="19"/>
        <v>0</v>
      </c>
      <c r="P347" s="262"/>
      <c r="Q347" s="360"/>
    </row>
    <row r="348" spans="2:17" x14ac:dyDescent="0.25">
      <c r="B348" s="293"/>
      <c r="C348" s="262"/>
      <c r="D348" s="226"/>
      <c r="E348" s="227"/>
      <c r="F348" s="228"/>
      <c r="G348" s="385">
        <v>365</v>
      </c>
      <c r="H348" s="229"/>
      <c r="I348" s="233"/>
      <c r="J348" s="178">
        <f t="shared" si="16"/>
        <v>0</v>
      </c>
      <c r="K348" s="178">
        <f t="shared" si="17"/>
        <v>0</v>
      </c>
      <c r="L348" s="227"/>
      <c r="M348" s="234"/>
      <c r="N348" s="178">
        <f t="shared" si="18"/>
        <v>0</v>
      </c>
      <c r="O348" s="178">
        <f t="shared" si="19"/>
        <v>0</v>
      </c>
      <c r="P348" s="262"/>
      <c r="Q348" s="360"/>
    </row>
    <row r="349" spans="2:17" x14ac:dyDescent="0.25">
      <c r="B349" s="293"/>
      <c r="C349" s="262"/>
      <c r="D349" s="226"/>
      <c r="E349" s="227"/>
      <c r="F349" s="228"/>
      <c r="G349" s="385">
        <v>365</v>
      </c>
      <c r="H349" s="229"/>
      <c r="I349" s="233"/>
      <c r="J349" s="178">
        <f t="shared" si="16"/>
        <v>0</v>
      </c>
      <c r="K349" s="178">
        <f t="shared" si="17"/>
        <v>0</v>
      </c>
      <c r="L349" s="227"/>
      <c r="M349" s="234"/>
      <c r="N349" s="178">
        <f t="shared" si="18"/>
        <v>0</v>
      </c>
      <c r="O349" s="178">
        <f t="shared" si="19"/>
        <v>0</v>
      </c>
      <c r="P349" s="262"/>
      <c r="Q349" s="360"/>
    </row>
    <row r="350" spans="2:17" x14ac:dyDescent="0.25">
      <c r="B350" s="293"/>
      <c r="C350" s="262"/>
      <c r="D350" s="226"/>
      <c r="E350" s="227"/>
      <c r="F350" s="228"/>
      <c r="G350" s="385">
        <v>365</v>
      </c>
      <c r="H350" s="229"/>
      <c r="I350" s="233"/>
      <c r="J350" s="178">
        <f t="shared" si="16"/>
        <v>0</v>
      </c>
      <c r="K350" s="178">
        <f t="shared" si="17"/>
        <v>0</v>
      </c>
      <c r="L350" s="227"/>
      <c r="M350" s="234"/>
      <c r="N350" s="178">
        <f t="shared" si="18"/>
        <v>0</v>
      </c>
      <c r="O350" s="178">
        <f t="shared" si="19"/>
        <v>0</v>
      </c>
      <c r="P350" s="262"/>
      <c r="Q350" s="360"/>
    </row>
    <row r="351" spans="2:17" x14ac:dyDescent="0.25">
      <c r="B351" s="293"/>
      <c r="C351" s="262"/>
      <c r="D351" s="226"/>
      <c r="E351" s="227"/>
      <c r="F351" s="228"/>
      <c r="G351" s="385">
        <v>365</v>
      </c>
      <c r="H351" s="229"/>
      <c r="I351" s="233"/>
      <c r="J351" s="178">
        <f t="shared" si="16"/>
        <v>0</v>
      </c>
      <c r="K351" s="178">
        <f t="shared" si="17"/>
        <v>0</v>
      </c>
      <c r="L351" s="227"/>
      <c r="M351" s="234"/>
      <c r="N351" s="178">
        <f t="shared" si="18"/>
        <v>0</v>
      </c>
      <c r="O351" s="178">
        <f t="shared" si="19"/>
        <v>0</v>
      </c>
      <c r="P351" s="262"/>
      <c r="Q351" s="360"/>
    </row>
    <row r="352" spans="2:17" x14ac:dyDescent="0.25">
      <c r="B352" s="293"/>
      <c r="C352" s="262"/>
      <c r="D352" s="226"/>
      <c r="E352" s="227"/>
      <c r="F352" s="228"/>
      <c r="G352" s="385">
        <v>365</v>
      </c>
      <c r="H352" s="229"/>
      <c r="I352" s="233"/>
      <c r="J352" s="178">
        <f t="shared" si="16"/>
        <v>0</v>
      </c>
      <c r="K352" s="178">
        <f t="shared" si="17"/>
        <v>0</v>
      </c>
      <c r="L352" s="227"/>
      <c r="M352" s="234"/>
      <c r="N352" s="178">
        <f t="shared" si="18"/>
        <v>0</v>
      </c>
      <c r="O352" s="178">
        <f t="shared" si="19"/>
        <v>0</v>
      </c>
      <c r="P352" s="262"/>
      <c r="Q352" s="360"/>
    </row>
    <row r="353" spans="2:17" x14ac:dyDescent="0.25">
      <c r="B353" s="293"/>
      <c r="C353" s="262"/>
      <c r="D353" s="226"/>
      <c r="E353" s="227"/>
      <c r="F353" s="228"/>
      <c r="G353" s="385">
        <v>365</v>
      </c>
      <c r="H353" s="229"/>
      <c r="I353" s="233"/>
      <c r="J353" s="178">
        <f t="shared" si="16"/>
        <v>0</v>
      </c>
      <c r="K353" s="178">
        <f t="shared" si="17"/>
        <v>0</v>
      </c>
      <c r="L353" s="227"/>
      <c r="M353" s="234"/>
      <c r="N353" s="178">
        <f t="shared" si="18"/>
        <v>0</v>
      </c>
      <c r="O353" s="178">
        <f t="shared" si="19"/>
        <v>0</v>
      </c>
      <c r="P353" s="262"/>
      <c r="Q353" s="360"/>
    </row>
    <row r="354" spans="2:17" x14ac:dyDescent="0.25">
      <c r="B354" s="293"/>
      <c r="C354" s="262"/>
      <c r="D354" s="226"/>
      <c r="E354" s="227"/>
      <c r="F354" s="228"/>
      <c r="G354" s="385">
        <v>365</v>
      </c>
      <c r="H354" s="229"/>
      <c r="I354" s="233"/>
      <c r="J354" s="178">
        <f t="shared" si="16"/>
        <v>0</v>
      </c>
      <c r="K354" s="178">
        <f t="shared" si="17"/>
        <v>0</v>
      </c>
      <c r="L354" s="227"/>
      <c r="M354" s="234"/>
      <c r="N354" s="178">
        <f t="shared" si="18"/>
        <v>0</v>
      </c>
      <c r="O354" s="178">
        <f t="shared" si="19"/>
        <v>0</v>
      </c>
      <c r="P354" s="262"/>
      <c r="Q354" s="360"/>
    </row>
    <row r="355" spans="2:17" x14ac:dyDescent="0.25">
      <c r="B355" s="293"/>
      <c r="C355" s="262"/>
      <c r="D355" s="226"/>
      <c r="E355" s="227"/>
      <c r="F355" s="228"/>
      <c r="G355" s="385">
        <v>365</v>
      </c>
      <c r="H355" s="229"/>
      <c r="I355" s="233"/>
      <c r="J355" s="178">
        <f t="shared" si="16"/>
        <v>0</v>
      </c>
      <c r="K355" s="178">
        <f t="shared" si="17"/>
        <v>0</v>
      </c>
      <c r="L355" s="227"/>
      <c r="M355" s="234"/>
      <c r="N355" s="178">
        <f t="shared" si="18"/>
        <v>0</v>
      </c>
      <c r="O355" s="178">
        <f t="shared" si="19"/>
        <v>0</v>
      </c>
      <c r="P355" s="262"/>
      <c r="Q355" s="360"/>
    </row>
    <row r="356" spans="2:17" x14ac:dyDescent="0.25">
      <c r="B356" s="293"/>
      <c r="C356" s="262"/>
      <c r="D356" s="226"/>
      <c r="E356" s="227"/>
      <c r="F356" s="228"/>
      <c r="G356" s="385">
        <v>365</v>
      </c>
      <c r="H356" s="229"/>
      <c r="I356" s="233"/>
      <c r="J356" s="178">
        <f t="shared" si="16"/>
        <v>0</v>
      </c>
      <c r="K356" s="178">
        <f t="shared" si="17"/>
        <v>0</v>
      </c>
      <c r="L356" s="227"/>
      <c r="M356" s="234"/>
      <c r="N356" s="178">
        <f t="shared" si="18"/>
        <v>0</v>
      </c>
      <c r="O356" s="178">
        <f t="shared" si="19"/>
        <v>0</v>
      </c>
      <c r="P356" s="262"/>
      <c r="Q356" s="360"/>
    </row>
    <row r="357" spans="2:17" x14ac:dyDescent="0.25">
      <c r="B357" s="293"/>
      <c r="C357" s="262"/>
      <c r="D357" s="226"/>
      <c r="E357" s="227"/>
      <c r="F357" s="228"/>
      <c r="G357" s="385">
        <v>365</v>
      </c>
      <c r="H357" s="229"/>
      <c r="I357" s="233"/>
      <c r="J357" s="178">
        <f t="shared" si="16"/>
        <v>0</v>
      </c>
      <c r="K357" s="178">
        <f t="shared" si="17"/>
        <v>0</v>
      </c>
      <c r="L357" s="227"/>
      <c r="M357" s="234"/>
      <c r="N357" s="178">
        <f t="shared" si="18"/>
        <v>0</v>
      </c>
      <c r="O357" s="178">
        <f t="shared" si="19"/>
        <v>0</v>
      </c>
      <c r="P357" s="262"/>
      <c r="Q357" s="360"/>
    </row>
    <row r="358" spans="2:17" x14ac:dyDescent="0.25">
      <c r="B358" s="293"/>
      <c r="C358" s="262"/>
      <c r="D358" s="226"/>
      <c r="E358" s="227"/>
      <c r="F358" s="228"/>
      <c r="G358" s="385">
        <v>365</v>
      </c>
      <c r="H358" s="229"/>
      <c r="I358" s="233"/>
      <c r="J358" s="178">
        <f t="shared" si="16"/>
        <v>0</v>
      </c>
      <c r="K358" s="178">
        <f t="shared" si="17"/>
        <v>0</v>
      </c>
      <c r="L358" s="227"/>
      <c r="M358" s="234"/>
      <c r="N358" s="178">
        <f t="shared" si="18"/>
        <v>0</v>
      </c>
      <c r="O358" s="178">
        <f t="shared" si="19"/>
        <v>0</v>
      </c>
      <c r="P358" s="262"/>
      <c r="Q358" s="360"/>
    </row>
    <row r="359" spans="2:17" x14ac:dyDescent="0.25">
      <c r="B359" s="293"/>
      <c r="C359" s="262"/>
      <c r="D359" s="226"/>
      <c r="E359" s="227"/>
      <c r="F359" s="228"/>
      <c r="G359" s="385">
        <v>365</v>
      </c>
      <c r="H359" s="229"/>
      <c r="I359" s="233"/>
      <c r="J359" s="178">
        <f t="shared" si="16"/>
        <v>0</v>
      </c>
      <c r="K359" s="178">
        <f t="shared" si="17"/>
        <v>0</v>
      </c>
      <c r="L359" s="227"/>
      <c r="M359" s="234"/>
      <c r="N359" s="178">
        <f t="shared" si="18"/>
        <v>0</v>
      </c>
      <c r="O359" s="178">
        <f t="shared" si="19"/>
        <v>0</v>
      </c>
      <c r="P359" s="262"/>
      <c r="Q359" s="360"/>
    </row>
    <row r="360" spans="2:17" x14ac:dyDescent="0.25">
      <c r="B360" s="293"/>
      <c r="C360" s="262"/>
      <c r="D360" s="226"/>
      <c r="E360" s="227"/>
      <c r="F360" s="228"/>
      <c r="G360" s="385">
        <v>365</v>
      </c>
      <c r="H360" s="229"/>
      <c r="I360" s="233"/>
      <c r="J360" s="178">
        <f t="shared" si="16"/>
        <v>0</v>
      </c>
      <c r="K360" s="178">
        <f t="shared" si="17"/>
        <v>0</v>
      </c>
      <c r="L360" s="227"/>
      <c r="M360" s="234"/>
      <c r="N360" s="178">
        <f t="shared" si="18"/>
        <v>0</v>
      </c>
      <c r="O360" s="178">
        <f t="shared" si="19"/>
        <v>0</v>
      </c>
      <c r="P360" s="262"/>
      <c r="Q360" s="360"/>
    </row>
    <row r="361" spans="2:17" x14ac:dyDescent="0.25">
      <c r="B361" s="293"/>
      <c r="C361" s="262"/>
      <c r="D361" s="226"/>
      <c r="E361" s="227"/>
      <c r="F361" s="228"/>
      <c r="G361" s="385">
        <v>365</v>
      </c>
      <c r="H361" s="229"/>
      <c r="I361" s="233"/>
      <c r="J361" s="178">
        <f t="shared" si="16"/>
        <v>0</v>
      </c>
      <c r="K361" s="178">
        <f t="shared" si="17"/>
        <v>0</v>
      </c>
      <c r="L361" s="227"/>
      <c r="M361" s="234"/>
      <c r="N361" s="178">
        <f t="shared" si="18"/>
        <v>0</v>
      </c>
      <c r="O361" s="178">
        <f t="shared" si="19"/>
        <v>0</v>
      </c>
      <c r="P361" s="262"/>
      <c r="Q361" s="360"/>
    </row>
    <row r="362" spans="2:17" x14ac:dyDescent="0.25">
      <c r="B362" s="293"/>
      <c r="C362" s="262"/>
      <c r="D362" s="226"/>
      <c r="E362" s="227"/>
      <c r="F362" s="228"/>
      <c r="G362" s="385">
        <v>365</v>
      </c>
      <c r="H362" s="229"/>
      <c r="I362" s="233"/>
      <c r="J362" s="178">
        <f t="shared" si="16"/>
        <v>0</v>
      </c>
      <c r="K362" s="178">
        <f t="shared" si="17"/>
        <v>0</v>
      </c>
      <c r="L362" s="227"/>
      <c r="M362" s="234"/>
      <c r="N362" s="178">
        <f t="shared" si="18"/>
        <v>0</v>
      </c>
      <c r="O362" s="178">
        <f t="shared" si="19"/>
        <v>0</v>
      </c>
      <c r="P362" s="262"/>
      <c r="Q362" s="360"/>
    </row>
    <row r="363" spans="2:17" x14ac:dyDescent="0.25">
      <c r="B363" s="293"/>
      <c r="C363" s="262"/>
      <c r="D363" s="226"/>
      <c r="E363" s="227"/>
      <c r="F363" s="228"/>
      <c r="G363" s="385">
        <v>365</v>
      </c>
      <c r="H363" s="229"/>
      <c r="I363" s="233"/>
      <c r="J363" s="178">
        <f t="shared" si="16"/>
        <v>0</v>
      </c>
      <c r="K363" s="178">
        <f t="shared" si="17"/>
        <v>0</v>
      </c>
      <c r="L363" s="227"/>
      <c r="M363" s="234"/>
      <c r="N363" s="178">
        <f t="shared" si="18"/>
        <v>0</v>
      </c>
      <c r="O363" s="178">
        <f t="shared" si="19"/>
        <v>0</v>
      </c>
      <c r="P363" s="262"/>
      <c r="Q363" s="360"/>
    </row>
    <row r="364" spans="2:17" x14ac:dyDescent="0.25">
      <c r="B364" s="293"/>
      <c r="C364" s="262"/>
      <c r="D364" s="226"/>
      <c r="E364" s="227"/>
      <c r="F364" s="228"/>
      <c r="G364" s="385">
        <v>365</v>
      </c>
      <c r="H364" s="229"/>
      <c r="I364" s="233"/>
      <c r="J364" s="178">
        <f t="shared" si="16"/>
        <v>0</v>
      </c>
      <c r="K364" s="178">
        <f t="shared" si="17"/>
        <v>0</v>
      </c>
      <c r="L364" s="227"/>
      <c r="M364" s="234"/>
      <c r="N364" s="178">
        <f t="shared" si="18"/>
        <v>0</v>
      </c>
      <c r="O364" s="178">
        <f t="shared" si="19"/>
        <v>0</v>
      </c>
      <c r="P364" s="262"/>
      <c r="Q364" s="360"/>
    </row>
    <row r="365" spans="2:17" x14ac:dyDescent="0.25">
      <c r="B365" s="293"/>
      <c r="C365" s="262"/>
      <c r="D365" s="226"/>
      <c r="E365" s="227"/>
      <c r="F365" s="228"/>
      <c r="G365" s="385">
        <v>365</v>
      </c>
      <c r="H365" s="229"/>
      <c r="I365" s="233"/>
      <c r="J365" s="178">
        <f t="shared" si="16"/>
        <v>0</v>
      </c>
      <c r="K365" s="178">
        <f t="shared" si="17"/>
        <v>0</v>
      </c>
      <c r="L365" s="227"/>
      <c r="M365" s="234"/>
      <c r="N365" s="178">
        <f t="shared" si="18"/>
        <v>0</v>
      </c>
      <c r="O365" s="178">
        <f t="shared" si="19"/>
        <v>0</v>
      </c>
      <c r="P365" s="262"/>
      <c r="Q365" s="360"/>
    </row>
    <row r="366" spans="2:17" x14ac:dyDescent="0.25">
      <c r="B366" s="293"/>
      <c r="C366" s="262"/>
      <c r="D366" s="226"/>
      <c r="E366" s="227"/>
      <c r="F366" s="228"/>
      <c r="G366" s="385">
        <v>365</v>
      </c>
      <c r="H366" s="229"/>
      <c r="I366" s="233"/>
      <c r="J366" s="178">
        <f t="shared" si="16"/>
        <v>0</v>
      </c>
      <c r="K366" s="178">
        <f t="shared" si="17"/>
        <v>0</v>
      </c>
      <c r="L366" s="227"/>
      <c r="M366" s="234"/>
      <c r="N366" s="178">
        <f t="shared" si="18"/>
        <v>0</v>
      </c>
      <c r="O366" s="178">
        <f t="shared" si="19"/>
        <v>0</v>
      </c>
      <c r="P366" s="262"/>
      <c r="Q366" s="360"/>
    </row>
    <row r="367" spans="2:17" x14ac:dyDescent="0.25">
      <c r="B367" s="293"/>
      <c r="C367" s="262"/>
      <c r="D367" s="226"/>
      <c r="E367" s="227"/>
      <c r="F367" s="228"/>
      <c r="G367" s="385">
        <v>365</v>
      </c>
      <c r="H367" s="229"/>
      <c r="I367" s="233"/>
      <c r="J367" s="178">
        <f t="shared" si="16"/>
        <v>0</v>
      </c>
      <c r="K367" s="178">
        <f t="shared" si="17"/>
        <v>0</v>
      </c>
      <c r="L367" s="227"/>
      <c r="M367" s="234"/>
      <c r="N367" s="178">
        <f t="shared" si="18"/>
        <v>0</v>
      </c>
      <c r="O367" s="178">
        <f t="shared" si="19"/>
        <v>0</v>
      </c>
      <c r="P367" s="262"/>
      <c r="Q367" s="360"/>
    </row>
    <row r="368" spans="2:17" x14ac:dyDescent="0.25">
      <c r="B368" s="293"/>
      <c r="C368" s="262"/>
      <c r="D368" s="226"/>
      <c r="E368" s="227"/>
      <c r="F368" s="228"/>
      <c r="G368" s="385">
        <v>365</v>
      </c>
      <c r="H368" s="229"/>
      <c r="I368" s="233"/>
      <c r="J368" s="178">
        <f t="shared" si="16"/>
        <v>0</v>
      </c>
      <c r="K368" s="178">
        <f t="shared" si="17"/>
        <v>0</v>
      </c>
      <c r="L368" s="227"/>
      <c r="M368" s="234"/>
      <c r="N368" s="178">
        <f t="shared" si="18"/>
        <v>0</v>
      </c>
      <c r="O368" s="178">
        <f t="shared" si="19"/>
        <v>0</v>
      </c>
      <c r="P368" s="262"/>
      <c r="Q368" s="360"/>
    </row>
    <row r="369" spans="2:17" x14ac:dyDescent="0.25">
      <c r="B369" s="293"/>
      <c r="C369" s="262"/>
      <c r="D369" s="226"/>
      <c r="E369" s="227"/>
      <c r="F369" s="228"/>
      <c r="G369" s="385">
        <v>365</v>
      </c>
      <c r="H369" s="229"/>
      <c r="I369" s="233"/>
      <c r="J369" s="178">
        <f t="shared" si="16"/>
        <v>0</v>
      </c>
      <c r="K369" s="178">
        <f t="shared" si="17"/>
        <v>0</v>
      </c>
      <c r="L369" s="227"/>
      <c r="M369" s="234"/>
      <c r="N369" s="178">
        <f t="shared" si="18"/>
        <v>0</v>
      </c>
      <c r="O369" s="178">
        <f t="shared" si="19"/>
        <v>0</v>
      </c>
      <c r="P369" s="262"/>
      <c r="Q369" s="360"/>
    </row>
    <row r="370" spans="2:17" x14ac:dyDescent="0.25">
      <c r="B370" s="293"/>
      <c r="C370" s="262"/>
      <c r="D370" s="226"/>
      <c r="E370" s="227"/>
      <c r="F370" s="228"/>
      <c r="G370" s="385">
        <v>365</v>
      </c>
      <c r="H370" s="229"/>
      <c r="I370" s="233"/>
      <c r="J370" s="178">
        <f t="shared" si="16"/>
        <v>0</v>
      </c>
      <c r="K370" s="178">
        <f t="shared" si="17"/>
        <v>0</v>
      </c>
      <c r="L370" s="227"/>
      <c r="M370" s="234"/>
      <c r="N370" s="178">
        <f t="shared" si="18"/>
        <v>0</v>
      </c>
      <c r="O370" s="178">
        <f t="shared" si="19"/>
        <v>0</v>
      </c>
      <c r="P370" s="262"/>
      <c r="Q370" s="360"/>
    </row>
    <row r="371" spans="2:17" x14ac:dyDescent="0.25">
      <c r="B371" s="293"/>
      <c r="C371" s="262"/>
      <c r="D371" s="226"/>
      <c r="E371" s="227"/>
      <c r="F371" s="228"/>
      <c r="G371" s="385">
        <v>365</v>
      </c>
      <c r="H371" s="229"/>
      <c r="I371" s="233"/>
      <c r="J371" s="178">
        <f t="shared" si="16"/>
        <v>0</v>
      </c>
      <c r="K371" s="178">
        <f t="shared" si="17"/>
        <v>0</v>
      </c>
      <c r="L371" s="227"/>
      <c r="M371" s="234"/>
      <c r="N371" s="178">
        <f t="shared" si="18"/>
        <v>0</v>
      </c>
      <c r="O371" s="178">
        <f t="shared" si="19"/>
        <v>0</v>
      </c>
      <c r="P371" s="262"/>
      <c r="Q371" s="360"/>
    </row>
    <row r="372" spans="2:17" x14ac:dyDescent="0.25">
      <c r="B372" s="293"/>
      <c r="C372" s="262"/>
      <c r="D372" s="226"/>
      <c r="E372" s="227"/>
      <c r="F372" s="228"/>
      <c r="G372" s="385">
        <v>365</v>
      </c>
      <c r="H372" s="229"/>
      <c r="I372" s="233"/>
      <c r="J372" s="178">
        <f t="shared" si="16"/>
        <v>0</v>
      </c>
      <c r="K372" s="178">
        <f t="shared" si="17"/>
        <v>0</v>
      </c>
      <c r="L372" s="227"/>
      <c r="M372" s="234"/>
      <c r="N372" s="178">
        <f t="shared" si="18"/>
        <v>0</v>
      </c>
      <c r="O372" s="178">
        <f t="shared" si="19"/>
        <v>0</v>
      </c>
      <c r="P372" s="262"/>
      <c r="Q372" s="360"/>
    </row>
    <row r="373" spans="2:17" x14ac:dyDescent="0.25">
      <c r="B373" s="293"/>
      <c r="C373" s="262"/>
      <c r="D373" s="226"/>
      <c r="E373" s="227"/>
      <c r="F373" s="228"/>
      <c r="G373" s="385">
        <v>365</v>
      </c>
      <c r="H373" s="229"/>
      <c r="I373" s="233"/>
      <c r="J373" s="178">
        <f t="shared" si="16"/>
        <v>0</v>
      </c>
      <c r="K373" s="178">
        <f t="shared" si="17"/>
        <v>0</v>
      </c>
      <c r="L373" s="227"/>
      <c r="M373" s="234"/>
      <c r="N373" s="178">
        <f t="shared" si="18"/>
        <v>0</v>
      </c>
      <c r="O373" s="178">
        <f t="shared" si="19"/>
        <v>0</v>
      </c>
      <c r="P373" s="262"/>
      <c r="Q373" s="360"/>
    </row>
    <row r="374" spans="2:17" x14ac:dyDescent="0.25">
      <c r="B374" s="293"/>
      <c r="C374" s="262"/>
      <c r="D374" s="226"/>
      <c r="E374" s="227"/>
      <c r="F374" s="228"/>
      <c r="G374" s="385">
        <v>365</v>
      </c>
      <c r="H374" s="229"/>
      <c r="I374" s="233"/>
      <c r="J374" s="178">
        <f t="shared" si="16"/>
        <v>0</v>
      </c>
      <c r="K374" s="178">
        <f t="shared" si="17"/>
        <v>0</v>
      </c>
      <c r="L374" s="227"/>
      <c r="M374" s="234"/>
      <c r="N374" s="178">
        <f t="shared" si="18"/>
        <v>0</v>
      </c>
      <c r="O374" s="178">
        <f t="shared" si="19"/>
        <v>0</v>
      </c>
      <c r="P374" s="262"/>
      <c r="Q374" s="360"/>
    </row>
    <row r="375" spans="2:17" x14ac:dyDescent="0.25">
      <c r="B375" s="293"/>
      <c r="C375" s="262"/>
      <c r="D375" s="226"/>
      <c r="E375" s="227"/>
      <c r="F375" s="228"/>
      <c r="G375" s="385">
        <v>365</v>
      </c>
      <c r="H375" s="229"/>
      <c r="I375" s="233"/>
      <c r="J375" s="178">
        <f t="shared" si="16"/>
        <v>0</v>
      </c>
      <c r="K375" s="178">
        <f t="shared" si="17"/>
        <v>0</v>
      </c>
      <c r="L375" s="227"/>
      <c r="M375" s="234"/>
      <c r="N375" s="178">
        <f t="shared" si="18"/>
        <v>0</v>
      </c>
      <c r="O375" s="178">
        <f t="shared" si="19"/>
        <v>0</v>
      </c>
      <c r="P375" s="262"/>
      <c r="Q375" s="360"/>
    </row>
    <row r="376" spans="2:17" x14ac:dyDescent="0.25">
      <c r="B376" s="293"/>
      <c r="C376" s="262"/>
      <c r="D376" s="226"/>
      <c r="E376" s="227"/>
      <c r="F376" s="228"/>
      <c r="G376" s="385">
        <v>365</v>
      </c>
      <c r="H376" s="229"/>
      <c r="I376" s="233"/>
      <c r="J376" s="178">
        <f t="shared" si="16"/>
        <v>0</v>
      </c>
      <c r="K376" s="178">
        <f t="shared" si="17"/>
        <v>0</v>
      </c>
      <c r="L376" s="227"/>
      <c r="M376" s="234"/>
      <c r="N376" s="178">
        <f t="shared" si="18"/>
        <v>0</v>
      </c>
      <c r="O376" s="178">
        <f t="shared" si="19"/>
        <v>0</v>
      </c>
      <c r="P376" s="262"/>
      <c r="Q376" s="360"/>
    </row>
    <row r="377" spans="2:17" x14ac:dyDescent="0.25">
      <c r="B377" s="293"/>
      <c r="C377" s="262"/>
      <c r="D377" s="226"/>
      <c r="E377" s="227"/>
      <c r="F377" s="228"/>
      <c r="G377" s="385">
        <v>365</v>
      </c>
      <c r="H377" s="229"/>
      <c r="I377" s="233"/>
      <c r="J377" s="178">
        <f t="shared" si="16"/>
        <v>0</v>
      </c>
      <c r="K377" s="178">
        <f t="shared" si="17"/>
        <v>0</v>
      </c>
      <c r="L377" s="227"/>
      <c r="M377" s="234"/>
      <c r="N377" s="178">
        <f t="shared" si="18"/>
        <v>0</v>
      </c>
      <c r="O377" s="178">
        <f t="shared" si="19"/>
        <v>0</v>
      </c>
      <c r="P377" s="262"/>
      <c r="Q377" s="360"/>
    </row>
    <row r="378" spans="2:17" x14ac:dyDescent="0.25">
      <c r="B378" s="293"/>
      <c r="C378" s="262"/>
      <c r="D378" s="226"/>
      <c r="E378" s="227"/>
      <c r="F378" s="228"/>
      <c r="G378" s="385">
        <v>365</v>
      </c>
      <c r="H378" s="229"/>
      <c r="I378" s="233"/>
      <c r="J378" s="178">
        <f t="shared" si="16"/>
        <v>0</v>
      </c>
      <c r="K378" s="178">
        <f t="shared" si="17"/>
        <v>0</v>
      </c>
      <c r="L378" s="227"/>
      <c r="M378" s="234"/>
      <c r="N378" s="178">
        <f t="shared" si="18"/>
        <v>0</v>
      </c>
      <c r="O378" s="178">
        <f t="shared" si="19"/>
        <v>0</v>
      </c>
      <c r="P378" s="262"/>
      <c r="Q378" s="360"/>
    </row>
    <row r="379" spans="2:17" x14ac:dyDescent="0.25">
      <c r="B379" s="293"/>
      <c r="C379" s="262"/>
      <c r="D379" s="226"/>
      <c r="E379" s="227"/>
      <c r="F379" s="228"/>
      <c r="G379" s="385">
        <v>365</v>
      </c>
      <c r="H379" s="229"/>
      <c r="I379" s="233"/>
      <c r="J379" s="178">
        <f t="shared" ref="J379:J442" si="20">IF($E379&gt;0,MIN(ROUND((ROUND($G$116*$F379/$G379,0))*H379/$E379,0),MAX(0,H379-I379)),0)</f>
        <v>0</v>
      </c>
      <c r="K379" s="178">
        <f t="shared" ref="K379:K442" si="21">IF($E379&gt;0,H379-I379-J379,0)</f>
        <v>0</v>
      </c>
      <c r="L379" s="227"/>
      <c r="M379" s="234"/>
      <c r="N379" s="178">
        <f t="shared" ref="N379:N442" si="22">IF($E379&gt;0,MIN(ROUND((ROUND($G$116*$F379/$G379,0))*L379/$E379,0),MAX(0,L379-M379)),0)</f>
        <v>0</v>
      </c>
      <c r="O379" s="178">
        <f t="shared" ref="O379:O442" si="23">IF($E379&gt;0,L379-M379-N379,0)</f>
        <v>0</v>
      </c>
      <c r="P379" s="262"/>
      <c r="Q379" s="360"/>
    </row>
    <row r="380" spans="2:17" x14ac:dyDescent="0.25">
      <c r="B380" s="293"/>
      <c r="C380" s="262"/>
      <c r="D380" s="226"/>
      <c r="E380" s="227"/>
      <c r="F380" s="228"/>
      <c r="G380" s="385">
        <v>365</v>
      </c>
      <c r="H380" s="229"/>
      <c r="I380" s="233"/>
      <c r="J380" s="178">
        <f t="shared" si="20"/>
        <v>0</v>
      </c>
      <c r="K380" s="178">
        <f t="shared" si="21"/>
        <v>0</v>
      </c>
      <c r="L380" s="227"/>
      <c r="M380" s="234"/>
      <c r="N380" s="178">
        <f t="shared" si="22"/>
        <v>0</v>
      </c>
      <c r="O380" s="178">
        <f t="shared" si="23"/>
        <v>0</v>
      </c>
      <c r="P380" s="262"/>
      <c r="Q380" s="360"/>
    </row>
    <row r="381" spans="2:17" x14ac:dyDescent="0.25">
      <c r="B381" s="293"/>
      <c r="C381" s="262"/>
      <c r="D381" s="226"/>
      <c r="E381" s="227"/>
      <c r="F381" s="228"/>
      <c r="G381" s="385">
        <v>365</v>
      </c>
      <c r="H381" s="229"/>
      <c r="I381" s="233"/>
      <c r="J381" s="178">
        <f t="shared" si="20"/>
        <v>0</v>
      </c>
      <c r="K381" s="178">
        <f t="shared" si="21"/>
        <v>0</v>
      </c>
      <c r="L381" s="227"/>
      <c r="M381" s="234"/>
      <c r="N381" s="178">
        <f t="shared" si="22"/>
        <v>0</v>
      </c>
      <c r="O381" s="178">
        <f t="shared" si="23"/>
        <v>0</v>
      </c>
      <c r="P381" s="262"/>
      <c r="Q381" s="360"/>
    </row>
    <row r="382" spans="2:17" x14ac:dyDescent="0.25">
      <c r="B382" s="293"/>
      <c r="C382" s="262"/>
      <c r="D382" s="226"/>
      <c r="E382" s="227"/>
      <c r="F382" s="228"/>
      <c r="G382" s="385">
        <v>365</v>
      </c>
      <c r="H382" s="229"/>
      <c r="I382" s="233"/>
      <c r="J382" s="178">
        <f t="shared" si="20"/>
        <v>0</v>
      </c>
      <c r="K382" s="178">
        <f t="shared" si="21"/>
        <v>0</v>
      </c>
      <c r="L382" s="227"/>
      <c r="M382" s="234"/>
      <c r="N382" s="178">
        <f t="shared" si="22"/>
        <v>0</v>
      </c>
      <c r="O382" s="178">
        <f t="shared" si="23"/>
        <v>0</v>
      </c>
      <c r="P382" s="262"/>
      <c r="Q382" s="360"/>
    </row>
    <row r="383" spans="2:17" x14ac:dyDescent="0.25">
      <c r="B383" s="293"/>
      <c r="C383" s="262"/>
      <c r="D383" s="226"/>
      <c r="E383" s="227"/>
      <c r="F383" s="228"/>
      <c r="G383" s="385">
        <v>365</v>
      </c>
      <c r="H383" s="229"/>
      <c r="I383" s="233"/>
      <c r="J383" s="178">
        <f t="shared" si="20"/>
        <v>0</v>
      </c>
      <c r="K383" s="178">
        <f t="shared" si="21"/>
        <v>0</v>
      </c>
      <c r="L383" s="227"/>
      <c r="M383" s="234"/>
      <c r="N383" s="178">
        <f t="shared" si="22"/>
        <v>0</v>
      </c>
      <c r="O383" s="178">
        <f t="shared" si="23"/>
        <v>0</v>
      </c>
      <c r="P383" s="262"/>
      <c r="Q383" s="360"/>
    </row>
    <row r="384" spans="2:17" x14ac:dyDescent="0.25">
      <c r="B384" s="293"/>
      <c r="C384" s="262"/>
      <c r="D384" s="226"/>
      <c r="E384" s="227"/>
      <c r="F384" s="228"/>
      <c r="G384" s="385">
        <v>365</v>
      </c>
      <c r="H384" s="229"/>
      <c r="I384" s="233"/>
      <c r="J384" s="178">
        <f t="shared" si="20"/>
        <v>0</v>
      </c>
      <c r="K384" s="178">
        <f t="shared" si="21"/>
        <v>0</v>
      </c>
      <c r="L384" s="227"/>
      <c r="M384" s="234"/>
      <c r="N384" s="178">
        <f t="shared" si="22"/>
        <v>0</v>
      </c>
      <c r="O384" s="178">
        <f t="shared" si="23"/>
        <v>0</v>
      </c>
      <c r="P384" s="262"/>
      <c r="Q384" s="360"/>
    </row>
    <row r="385" spans="2:17" x14ac:dyDescent="0.25">
      <c r="B385" s="293"/>
      <c r="C385" s="262"/>
      <c r="D385" s="226"/>
      <c r="E385" s="227"/>
      <c r="F385" s="228"/>
      <c r="G385" s="385">
        <v>365</v>
      </c>
      <c r="H385" s="229"/>
      <c r="I385" s="233"/>
      <c r="J385" s="178">
        <f t="shared" si="20"/>
        <v>0</v>
      </c>
      <c r="K385" s="178">
        <f t="shared" si="21"/>
        <v>0</v>
      </c>
      <c r="L385" s="227"/>
      <c r="M385" s="234"/>
      <c r="N385" s="178">
        <f t="shared" si="22"/>
        <v>0</v>
      </c>
      <c r="O385" s="178">
        <f t="shared" si="23"/>
        <v>0</v>
      </c>
      <c r="P385" s="262"/>
      <c r="Q385" s="360"/>
    </row>
    <row r="386" spans="2:17" x14ac:dyDescent="0.25">
      <c r="B386" s="293"/>
      <c r="C386" s="262"/>
      <c r="D386" s="226"/>
      <c r="E386" s="227"/>
      <c r="F386" s="228"/>
      <c r="G386" s="385">
        <v>365</v>
      </c>
      <c r="H386" s="229"/>
      <c r="I386" s="233"/>
      <c r="J386" s="178">
        <f t="shared" si="20"/>
        <v>0</v>
      </c>
      <c r="K386" s="178">
        <f t="shared" si="21"/>
        <v>0</v>
      </c>
      <c r="L386" s="227"/>
      <c r="M386" s="234"/>
      <c r="N386" s="178">
        <f t="shared" si="22"/>
        <v>0</v>
      </c>
      <c r="O386" s="178">
        <f t="shared" si="23"/>
        <v>0</v>
      </c>
      <c r="P386" s="262"/>
      <c r="Q386" s="360"/>
    </row>
    <row r="387" spans="2:17" x14ac:dyDescent="0.25">
      <c r="B387" s="293"/>
      <c r="C387" s="262"/>
      <c r="D387" s="226"/>
      <c r="E387" s="227"/>
      <c r="F387" s="228"/>
      <c r="G387" s="385">
        <v>365</v>
      </c>
      <c r="H387" s="229"/>
      <c r="I387" s="233"/>
      <c r="J387" s="178">
        <f t="shared" si="20"/>
        <v>0</v>
      </c>
      <c r="K387" s="178">
        <f t="shared" si="21"/>
        <v>0</v>
      </c>
      <c r="L387" s="227"/>
      <c r="M387" s="234"/>
      <c r="N387" s="178">
        <f t="shared" si="22"/>
        <v>0</v>
      </c>
      <c r="O387" s="178">
        <f t="shared" si="23"/>
        <v>0</v>
      </c>
      <c r="P387" s="262"/>
      <c r="Q387" s="360"/>
    </row>
    <row r="388" spans="2:17" x14ac:dyDescent="0.25">
      <c r="B388" s="293"/>
      <c r="C388" s="262"/>
      <c r="D388" s="226"/>
      <c r="E388" s="227"/>
      <c r="F388" s="228"/>
      <c r="G388" s="385">
        <v>365</v>
      </c>
      <c r="H388" s="229"/>
      <c r="I388" s="233"/>
      <c r="J388" s="178">
        <f t="shared" si="20"/>
        <v>0</v>
      </c>
      <c r="K388" s="178">
        <f t="shared" si="21"/>
        <v>0</v>
      </c>
      <c r="L388" s="227"/>
      <c r="M388" s="234"/>
      <c r="N388" s="178">
        <f t="shared" si="22"/>
        <v>0</v>
      </c>
      <c r="O388" s="178">
        <f t="shared" si="23"/>
        <v>0</v>
      </c>
      <c r="P388" s="262"/>
      <c r="Q388" s="360"/>
    </row>
    <row r="389" spans="2:17" x14ac:dyDescent="0.25">
      <c r="B389" s="293"/>
      <c r="C389" s="262"/>
      <c r="D389" s="226"/>
      <c r="E389" s="227"/>
      <c r="F389" s="228"/>
      <c r="G389" s="385">
        <v>365</v>
      </c>
      <c r="H389" s="229"/>
      <c r="I389" s="233"/>
      <c r="J389" s="178">
        <f t="shared" si="20"/>
        <v>0</v>
      </c>
      <c r="K389" s="178">
        <f t="shared" si="21"/>
        <v>0</v>
      </c>
      <c r="L389" s="227"/>
      <c r="M389" s="234"/>
      <c r="N389" s="178">
        <f t="shared" si="22"/>
        <v>0</v>
      </c>
      <c r="O389" s="178">
        <f t="shared" si="23"/>
        <v>0</v>
      </c>
      <c r="P389" s="262"/>
      <c r="Q389" s="360"/>
    </row>
    <row r="390" spans="2:17" x14ac:dyDescent="0.25">
      <c r="B390" s="293"/>
      <c r="C390" s="262"/>
      <c r="D390" s="226"/>
      <c r="E390" s="227"/>
      <c r="F390" s="228"/>
      <c r="G390" s="385">
        <v>365</v>
      </c>
      <c r="H390" s="229"/>
      <c r="I390" s="233"/>
      <c r="J390" s="178">
        <f t="shared" si="20"/>
        <v>0</v>
      </c>
      <c r="K390" s="178">
        <f t="shared" si="21"/>
        <v>0</v>
      </c>
      <c r="L390" s="227"/>
      <c r="M390" s="234"/>
      <c r="N390" s="178">
        <f t="shared" si="22"/>
        <v>0</v>
      </c>
      <c r="O390" s="178">
        <f t="shared" si="23"/>
        <v>0</v>
      </c>
      <c r="P390" s="262"/>
      <c r="Q390" s="360"/>
    </row>
    <row r="391" spans="2:17" x14ac:dyDescent="0.25">
      <c r="B391" s="293"/>
      <c r="C391" s="262"/>
      <c r="D391" s="226"/>
      <c r="E391" s="227"/>
      <c r="F391" s="228"/>
      <c r="G391" s="385">
        <v>365</v>
      </c>
      <c r="H391" s="229"/>
      <c r="I391" s="233"/>
      <c r="J391" s="178">
        <f t="shared" si="20"/>
        <v>0</v>
      </c>
      <c r="K391" s="178">
        <f t="shared" si="21"/>
        <v>0</v>
      </c>
      <c r="L391" s="227"/>
      <c r="M391" s="234"/>
      <c r="N391" s="178">
        <f t="shared" si="22"/>
        <v>0</v>
      </c>
      <c r="O391" s="178">
        <f t="shared" si="23"/>
        <v>0</v>
      </c>
      <c r="P391" s="262"/>
      <c r="Q391" s="360"/>
    </row>
    <row r="392" spans="2:17" x14ac:dyDescent="0.25">
      <c r="B392" s="293"/>
      <c r="C392" s="262"/>
      <c r="D392" s="226"/>
      <c r="E392" s="227"/>
      <c r="F392" s="228"/>
      <c r="G392" s="385">
        <v>365</v>
      </c>
      <c r="H392" s="229"/>
      <c r="I392" s="233"/>
      <c r="J392" s="178">
        <f t="shared" si="20"/>
        <v>0</v>
      </c>
      <c r="K392" s="178">
        <f t="shared" si="21"/>
        <v>0</v>
      </c>
      <c r="L392" s="227"/>
      <c r="M392" s="234"/>
      <c r="N392" s="178">
        <f t="shared" si="22"/>
        <v>0</v>
      </c>
      <c r="O392" s="178">
        <f t="shared" si="23"/>
        <v>0</v>
      </c>
      <c r="P392" s="262"/>
      <c r="Q392" s="360"/>
    </row>
    <row r="393" spans="2:17" x14ac:dyDescent="0.25">
      <c r="B393" s="293"/>
      <c r="C393" s="262"/>
      <c r="D393" s="226"/>
      <c r="E393" s="227"/>
      <c r="F393" s="228"/>
      <c r="G393" s="385">
        <v>365</v>
      </c>
      <c r="H393" s="229"/>
      <c r="I393" s="233"/>
      <c r="J393" s="178">
        <f t="shared" si="20"/>
        <v>0</v>
      </c>
      <c r="K393" s="178">
        <f t="shared" si="21"/>
        <v>0</v>
      </c>
      <c r="L393" s="227"/>
      <c r="M393" s="234"/>
      <c r="N393" s="178">
        <f t="shared" si="22"/>
        <v>0</v>
      </c>
      <c r="O393" s="178">
        <f t="shared" si="23"/>
        <v>0</v>
      </c>
      <c r="P393" s="262"/>
      <c r="Q393" s="360"/>
    </row>
    <row r="394" spans="2:17" x14ac:dyDescent="0.25">
      <c r="B394" s="293"/>
      <c r="C394" s="262"/>
      <c r="D394" s="226"/>
      <c r="E394" s="227"/>
      <c r="F394" s="228"/>
      <c r="G394" s="385">
        <v>365</v>
      </c>
      <c r="H394" s="229"/>
      <c r="I394" s="233"/>
      <c r="J394" s="178">
        <f t="shared" si="20"/>
        <v>0</v>
      </c>
      <c r="K394" s="178">
        <f t="shared" si="21"/>
        <v>0</v>
      </c>
      <c r="L394" s="227"/>
      <c r="M394" s="234"/>
      <c r="N394" s="178">
        <f t="shared" si="22"/>
        <v>0</v>
      </c>
      <c r="O394" s="178">
        <f t="shared" si="23"/>
        <v>0</v>
      </c>
      <c r="P394" s="262"/>
      <c r="Q394" s="360"/>
    </row>
    <row r="395" spans="2:17" x14ac:dyDescent="0.25">
      <c r="B395" s="293"/>
      <c r="C395" s="262"/>
      <c r="D395" s="226"/>
      <c r="E395" s="227"/>
      <c r="F395" s="228"/>
      <c r="G395" s="385">
        <v>365</v>
      </c>
      <c r="H395" s="229"/>
      <c r="I395" s="233"/>
      <c r="J395" s="178">
        <f t="shared" si="20"/>
        <v>0</v>
      </c>
      <c r="K395" s="178">
        <f t="shared" si="21"/>
        <v>0</v>
      </c>
      <c r="L395" s="227"/>
      <c r="M395" s="234"/>
      <c r="N395" s="178">
        <f t="shared" si="22"/>
        <v>0</v>
      </c>
      <c r="O395" s="178">
        <f t="shared" si="23"/>
        <v>0</v>
      </c>
      <c r="P395" s="262"/>
      <c r="Q395" s="360"/>
    </row>
    <row r="396" spans="2:17" x14ac:dyDescent="0.25">
      <c r="B396" s="293"/>
      <c r="C396" s="262"/>
      <c r="D396" s="226"/>
      <c r="E396" s="227"/>
      <c r="F396" s="228"/>
      <c r="G396" s="385">
        <v>365</v>
      </c>
      <c r="H396" s="229"/>
      <c r="I396" s="233"/>
      <c r="J396" s="178">
        <f t="shared" si="20"/>
        <v>0</v>
      </c>
      <c r="K396" s="178">
        <f t="shared" si="21"/>
        <v>0</v>
      </c>
      <c r="L396" s="227"/>
      <c r="M396" s="234"/>
      <c r="N396" s="178">
        <f t="shared" si="22"/>
        <v>0</v>
      </c>
      <c r="O396" s="178">
        <f t="shared" si="23"/>
        <v>0</v>
      </c>
      <c r="P396" s="262"/>
      <c r="Q396" s="360"/>
    </row>
    <row r="397" spans="2:17" x14ac:dyDescent="0.25">
      <c r="B397" s="293"/>
      <c r="C397" s="262"/>
      <c r="D397" s="226"/>
      <c r="E397" s="227"/>
      <c r="F397" s="228"/>
      <c r="G397" s="385">
        <v>365</v>
      </c>
      <c r="H397" s="229"/>
      <c r="I397" s="233"/>
      <c r="J397" s="178">
        <f t="shared" si="20"/>
        <v>0</v>
      </c>
      <c r="K397" s="178">
        <f t="shared" si="21"/>
        <v>0</v>
      </c>
      <c r="L397" s="227"/>
      <c r="M397" s="234"/>
      <c r="N397" s="178">
        <f t="shared" si="22"/>
        <v>0</v>
      </c>
      <c r="O397" s="178">
        <f t="shared" si="23"/>
        <v>0</v>
      </c>
      <c r="P397" s="262"/>
      <c r="Q397" s="360"/>
    </row>
    <row r="398" spans="2:17" x14ac:dyDescent="0.25">
      <c r="B398" s="293"/>
      <c r="C398" s="262"/>
      <c r="D398" s="226"/>
      <c r="E398" s="227"/>
      <c r="F398" s="228"/>
      <c r="G398" s="385">
        <v>365</v>
      </c>
      <c r="H398" s="229"/>
      <c r="I398" s="233"/>
      <c r="J398" s="178">
        <f t="shared" si="20"/>
        <v>0</v>
      </c>
      <c r="K398" s="178">
        <f t="shared" si="21"/>
        <v>0</v>
      </c>
      <c r="L398" s="227"/>
      <c r="M398" s="234"/>
      <c r="N398" s="178">
        <f t="shared" si="22"/>
        <v>0</v>
      </c>
      <c r="O398" s="178">
        <f t="shared" si="23"/>
        <v>0</v>
      </c>
      <c r="P398" s="262"/>
      <c r="Q398" s="360"/>
    </row>
    <row r="399" spans="2:17" x14ac:dyDescent="0.25">
      <c r="B399" s="293"/>
      <c r="C399" s="262"/>
      <c r="D399" s="226"/>
      <c r="E399" s="227"/>
      <c r="F399" s="228"/>
      <c r="G399" s="385">
        <v>365</v>
      </c>
      <c r="H399" s="229"/>
      <c r="I399" s="233"/>
      <c r="J399" s="178">
        <f t="shared" si="20"/>
        <v>0</v>
      </c>
      <c r="K399" s="178">
        <f t="shared" si="21"/>
        <v>0</v>
      </c>
      <c r="L399" s="227"/>
      <c r="M399" s="234"/>
      <c r="N399" s="178">
        <f t="shared" si="22"/>
        <v>0</v>
      </c>
      <c r="O399" s="178">
        <f t="shared" si="23"/>
        <v>0</v>
      </c>
      <c r="P399" s="262"/>
      <c r="Q399" s="360"/>
    </row>
    <row r="400" spans="2:17" x14ac:dyDescent="0.25">
      <c r="B400" s="293"/>
      <c r="C400" s="262"/>
      <c r="D400" s="226"/>
      <c r="E400" s="227"/>
      <c r="F400" s="228"/>
      <c r="G400" s="385">
        <v>365</v>
      </c>
      <c r="H400" s="229"/>
      <c r="I400" s="233"/>
      <c r="J400" s="178">
        <f t="shared" si="20"/>
        <v>0</v>
      </c>
      <c r="K400" s="178">
        <f t="shared" si="21"/>
        <v>0</v>
      </c>
      <c r="L400" s="227"/>
      <c r="M400" s="234"/>
      <c r="N400" s="178">
        <f t="shared" si="22"/>
        <v>0</v>
      </c>
      <c r="O400" s="178">
        <f t="shared" si="23"/>
        <v>0</v>
      </c>
      <c r="P400" s="262"/>
      <c r="Q400" s="360"/>
    </row>
    <row r="401" spans="2:17" x14ac:dyDescent="0.25">
      <c r="B401" s="293"/>
      <c r="C401" s="262"/>
      <c r="D401" s="226"/>
      <c r="E401" s="227"/>
      <c r="F401" s="228"/>
      <c r="G401" s="385">
        <v>365</v>
      </c>
      <c r="H401" s="229"/>
      <c r="I401" s="233"/>
      <c r="J401" s="178">
        <f t="shared" si="20"/>
        <v>0</v>
      </c>
      <c r="K401" s="178">
        <f t="shared" si="21"/>
        <v>0</v>
      </c>
      <c r="L401" s="227"/>
      <c r="M401" s="234"/>
      <c r="N401" s="178">
        <f t="shared" si="22"/>
        <v>0</v>
      </c>
      <c r="O401" s="178">
        <f t="shared" si="23"/>
        <v>0</v>
      </c>
      <c r="P401" s="262"/>
      <c r="Q401" s="360"/>
    </row>
    <row r="402" spans="2:17" x14ac:dyDescent="0.25">
      <c r="B402" s="293"/>
      <c r="C402" s="262"/>
      <c r="D402" s="226"/>
      <c r="E402" s="227"/>
      <c r="F402" s="228"/>
      <c r="G402" s="385">
        <v>365</v>
      </c>
      <c r="H402" s="229"/>
      <c r="I402" s="233"/>
      <c r="J402" s="178">
        <f t="shared" si="20"/>
        <v>0</v>
      </c>
      <c r="K402" s="178">
        <f t="shared" si="21"/>
        <v>0</v>
      </c>
      <c r="L402" s="227"/>
      <c r="M402" s="234"/>
      <c r="N402" s="178">
        <f t="shared" si="22"/>
        <v>0</v>
      </c>
      <c r="O402" s="178">
        <f t="shared" si="23"/>
        <v>0</v>
      </c>
      <c r="P402" s="262"/>
      <c r="Q402" s="360"/>
    </row>
    <row r="403" spans="2:17" x14ac:dyDescent="0.25">
      <c r="B403" s="293"/>
      <c r="C403" s="262"/>
      <c r="D403" s="226"/>
      <c r="E403" s="227"/>
      <c r="F403" s="228"/>
      <c r="G403" s="385">
        <v>365</v>
      </c>
      <c r="H403" s="229"/>
      <c r="I403" s="233"/>
      <c r="J403" s="178">
        <f t="shared" si="20"/>
        <v>0</v>
      </c>
      <c r="K403" s="178">
        <f t="shared" si="21"/>
        <v>0</v>
      </c>
      <c r="L403" s="227"/>
      <c r="M403" s="234"/>
      <c r="N403" s="178">
        <f t="shared" si="22"/>
        <v>0</v>
      </c>
      <c r="O403" s="178">
        <f t="shared" si="23"/>
        <v>0</v>
      </c>
      <c r="P403" s="262"/>
      <c r="Q403" s="360"/>
    </row>
    <row r="404" spans="2:17" x14ac:dyDescent="0.25">
      <c r="B404" s="293"/>
      <c r="C404" s="262"/>
      <c r="D404" s="226"/>
      <c r="E404" s="227"/>
      <c r="F404" s="228"/>
      <c r="G404" s="385">
        <v>365</v>
      </c>
      <c r="H404" s="229"/>
      <c r="I404" s="233"/>
      <c r="J404" s="178">
        <f t="shared" si="20"/>
        <v>0</v>
      </c>
      <c r="K404" s="178">
        <f t="shared" si="21"/>
        <v>0</v>
      </c>
      <c r="L404" s="227"/>
      <c r="M404" s="234"/>
      <c r="N404" s="178">
        <f t="shared" si="22"/>
        <v>0</v>
      </c>
      <c r="O404" s="178">
        <f t="shared" si="23"/>
        <v>0</v>
      </c>
      <c r="P404" s="262"/>
      <c r="Q404" s="360"/>
    </row>
    <row r="405" spans="2:17" x14ac:dyDescent="0.25">
      <c r="B405" s="293"/>
      <c r="C405" s="262"/>
      <c r="D405" s="226"/>
      <c r="E405" s="227"/>
      <c r="F405" s="228"/>
      <c r="G405" s="385">
        <v>365</v>
      </c>
      <c r="H405" s="229"/>
      <c r="I405" s="233"/>
      <c r="J405" s="178">
        <f t="shared" si="20"/>
        <v>0</v>
      </c>
      <c r="K405" s="178">
        <f t="shared" si="21"/>
        <v>0</v>
      </c>
      <c r="L405" s="227"/>
      <c r="M405" s="234"/>
      <c r="N405" s="178">
        <f t="shared" si="22"/>
        <v>0</v>
      </c>
      <c r="O405" s="178">
        <f t="shared" si="23"/>
        <v>0</v>
      </c>
      <c r="P405" s="262"/>
      <c r="Q405" s="360"/>
    </row>
    <row r="406" spans="2:17" x14ac:dyDescent="0.25">
      <c r="B406" s="293"/>
      <c r="C406" s="262"/>
      <c r="D406" s="226"/>
      <c r="E406" s="227"/>
      <c r="F406" s="228"/>
      <c r="G406" s="385">
        <v>365</v>
      </c>
      <c r="H406" s="229"/>
      <c r="I406" s="233"/>
      <c r="J406" s="178">
        <f t="shared" si="20"/>
        <v>0</v>
      </c>
      <c r="K406" s="178">
        <f t="shared" si="21"/>
        <v>0</v>
      </c>
      <c r="L406" s="227"/>
      <c r="M406" s="234"/>
      <c r="N406" s="178">
        <f t="shared" si="22"/>
        <v>0</v>
      </c>
      <c r="O406" s="178">
        <f t="shared" si="23"/>
        <v>0</v>
      </c>
      <c r="P406" s="262"/>
      <c r="Q406" s="360"/>
    </row>
    <row r="407" spans="2:17" x14ac:dyDescent="0.25">
      <c r="B407" s="293"/>
      <c r="C407" s="262"/>
      <c r="D407" s="226"/>
      <c r="E407" s="227"/>
      <c r="F407" s="228"/>
      <c r="G407" s="385">
        <v>365</v>
      </c>
      <c r="H407" s="229"/>
      <c r="I407" s="233"/>
      <c r="J407" s="178">
        <f t="shared" si="20"/>
        <v>0</v>
      </c>
      <c r="K407" s="178">
        <f t="shared" si="21"/>
        <v>0</v>
      </c>
      <c r="L407" s="227"/>
      <c r="M407" s="234"/>
      <c r="N407" s="178">
        <f t="shared" si="22"/>
        <v>0</v>
      </c>
      <c r="O407" s="178">
        <f t="shared" si="23"/>
        <v>0</v>
      </c>
      <c r="P407" s="262"/>
      <c r="Q407" s="360"/>
    </row>
    <row r="408" spans="2:17" x14ac:dyDescent="0.25">
      <c r="B408" s="293"/>
      <c r="C408" s="262"/>
      <c r="D408" s="226"/>
      <c r="E408" s="227"/>
      <c r="F408" s="228"/>
      <c r="G408" s="385">
        <v>365</v>
      </c>
      <c r="H408" s="229"/>
      <c r="I408" s="233"/>
      <c r="J408" s="178">
        <f t="shared" si="20"/>
        <v>0</v>
      </c>
      <c r="K408" s="178">
        <f t="shared" si="21"/>
        <v>0</v>
      </c>
      <c r="L408" s="227"/>
      <c r="M408" s="234"/>
      <c r="N408" s="178">
        <f t="shared" si="22"/>
        <v>0</v>
      </c>
      <c r="O408" s="178">
        <f t="shared" si="23"/>
        <v>0</v>
      </c>
      <c r="P408" s="262"/>
      <c r="Q408" s="360"/>
    </row>
    <row r="409" spans="2:17" x14ac:dyDescent="0.25">
      <c r="B409" s="293"/>
      <c r="C409" s="262"/>
      <c r="D409" s="226"/>
      <c r="E409" s="227"/>
      <c r="F409" s="228"/>
      <c r="G409" s="385">
        <v>365</v>
      </c>
      <c r="H409" s="229"/>
      <c r="I409" s="233"/>
      <c r="J409" s="178">
        <f t="shared" si="20"/>
        <v>0</v>
      </c>
      <c r="K409" s="178">
        <f t="shared" si="21"/>
        <v>0</v>
      </c>
      <c r="L409" s="227"/>
      <c r="M409" s="234"/>
      <c r="N409" s="178">
        <f t="shared" si="22"/>
        <v>0</v>
      </c>
      <c r="O409" s="178">
        <f t="shared" si="23"/>
        <v>0</v>
      </c>
      <c r="P409" s="262"/>
      <c r="Q409" s="360"/>
    </row>
    <row r="410" spans="2:17" x14ac:dyDescent="0.25">
      <c r="B410" s="293"/>
      <c r="C410" s="262"/>
      <c r="D410" s="226"/>
      <c r="E410" s="227"/>
      <c r="F410" s="228"/>
      <c r="G410" s="385">
        <v>365</v>
      </c>
      <c r="H410" s="229"/>
      <c r="I410" s="233"/>
      <c r="J410" s="178">
        <f t="shared" si="20"/>
        <v>0</v>
      </c>
      <c r="K410" s="178">
        <f t="shared" si="21"/>
        <v>0</v>
      </c>
      <c r="L410" s="227"/>
      <c r="M410" s="234"/>
      <c r="N410" s="178">
        <f t="shared" si="22"/>
        <v>0</v>
      </c>
      <c r="O410" s="178">
        <f t="shared" si="23"/>
        <v>0</v>
      </c>
      <c r="P410" s="262"/>
      <c r="Q410" s="360"/>
    </row>
    <row r="411" spans="2:17" x14ac:dyDescent="0.25">
      <c r="B411" s="293"/>
      <c r="C411" s="262"/>
      <c r="D411" s="226"/>
      <c r="E411" s="227"/>
      <c r="F411" s="228"/>
      <c r="G411" s="385">
        <v>365</v>
      </c>
      <c r="H411" s="229"/>
      <c r="I411" s="233"/>
      <c r="J411" s="178">
        <f t="shared" si="20"/>
        <v>0</v>
      </c>
      <c r="K411" s="178">
        <f t="shared" si="21"/>
        <v>0</v>
      </c>
      <c r="L411" s="227"/>
      <c r="M411" s="234"/>
      <c r="N411" s="178">
        <f t="shared" si="22"/>
        <v>0</v>
      </c>
      <c r="O411" s="178">
        <f t="shared" si="23"/>
        <v>0</v>
      </c>
      <c r="P411" s="262"/>
      <c r="Q411" s="360"/>
    </row>
    <row r="412" spans="2:17" x14ac:dyDescent="0.25">
      <c r="B412" s="293"/>
      <c r="C412" s="262"/>
      <c r="D412" s="226"/>
      <c r="E412" s="227"/>
      <c r="F412" s="228"/>
      <c r="G412" s="385">
        <v>365</v>
      </c>
      <c r="H412" s="229"/>
      <c r="I412" s="233"/>
      <c r="J412" s="178">
        <f t="shared" si="20"/>
        <v>0</v>
      </c>
      <c r="K412" s="178">
        <f t="shared" si="21"/>
        <v>0</v>
      </c>
      <c r="L412" s="227"/>
      <c r="M412" s="234"/>
      <c r="N412" s="178">
        <f t="shared" si="22"/>
        <v>0</v>
      </c>
      <c r="O412" s="178">
        <f t="shared" si="23"/>
        <v>0</v>
      </c>
      <c r="P412" s="262"/>
      <c r="Q412" s="360"/>
    </row>
    <row r="413" spans="2:17" x14ac:dyDescent="0.25">
      <c r="B413" s="293"/>
      <c r="C413" s="262"/>
      <c r="D413" s="226"/>
      <c r="E413" s="227"/>
      <c r="F413" s="228"/>
      <c r="G413" s="385">
        <v>365</v>
      </c>
      <c r="H413" s="229"/>
      <c r="I413" s="233"/>
      <c r="J413" s="178">
        <f t="shared" si="20"/>
        <v>0</v>
      </c>
      <c r="K413" s="178">
        <f t="shared" si="21"/>
        <v>0</v>
      </c>
      <c r="L413" s="227"/>
      <c r="M413" s="234"/>
      <c r="N413" s="178">
        <f t="shared" si="22"/>
        <v>0</v>
      </c>
      <c r="O413" s="178">
        <f t="shared" si="23"/>
        <v>0</v>
      </c>
      <c r="P413" s="262"/>
      <c r="Q413" s="360"/>
    </row>
    <row r="414" spans="2:17" x14ac:dyDescent="0.25">
      <c r="B414" s="293"/>
      <c r="C414" s="262"/>
      <c r="D414" s="226"/>
      <c r="E414" s="227"/>
      <c r="F414" s="228"/>
      <c r="G414" s="385">
        <v>365</v>
      </c>
      <c r="H414" s="229"/>
      <c r="I414" s="233"/>
      <c r="J414" s="178">
        <f t="shared" si="20"/>
        <v>0</v>
      </c>
      <c r="K414" s="178">
        <f t="shared" si="21"/>
        <v>0</v>
      </c>
      <c r="L414" s="227"/>
      <c r="M414" s="234"/>
      <c r="N414" s="178">
        <f t="shared" si="22"/>
        <v>0</v>
      </c>
      <c r="O414" s="178">
        <f t="shared" si="23"/>
        <v>0</v>
      </c>
      <c r="P414" s="262"/>
      <c r="Q414" s="360"/>
    </row>
    <row r="415" spans="2:17" x14ac:dyDescent="0.25">
      <c r="B415" s="293"/>
      <c r="C415" s="262"/>
      <c r="D415" s="226"/>
      <c r="E415" s="227"/>
      <c r="F415" s="228"/>
      <c r="G415" s="385">
        <v>365</v>
      </c>
      <c r="H415" s="229"/>
      <c r="I415" s="233"/>
      <c r="J415" s="178">
        <f t="shared" si="20"/>
        <v>0</v>
      </c>
      <c r="K415" s="178">
        <f t="shared" si="21"/>
        <v>0</v>
      </c>
      <c r="L415" s="227"/>
      <c r="M415" s="234"/>
      <c r="N415" s="178">
        <f t="shared" si="22"/>
        <v>0</v>
      </c>
      <c r="O415" s="178">
        <f t="shared" si="23"/>
        <v>0</v>
      </c>
      <c r="P415" s="262"/>
      <c r="Q415" s="360"/>
    </row>
    <row r="416" spans="2:17" x14ac:dyDescent="0.25">
      <c r="B416" s="293"/>
      <c r="C416" s="262"/>
      <c r="D416" s="226"/>
      <c r="E416" s="227"/>
      <c r="F416" s="228"/>
      <c r="G416" s="385">
        <v>365</v>
      </c>
      <c r="H416" s="229"/>
      <c r="I416" s="233"/>
      <c r="J416" s="178">
        <f t="shared" si="20"/>
        <v>0</v>
      </c>
      <c r="K416" s="178">
        <f t="shared" si="21"/>
        <v>0</v>
      </c>
      <c r="L416" s="227"/>
      <c r="M416" s="234"/>
      <c r="N416" s="178">
        <f t="shared" si="22"/>
        <v>0</v>
      </c>
      <c r="O416" s="178">
        <f t="shared" si="23"/>
        <v>0</v>
      </c>
      <c r="P416" s="262"/>
      <c r="Q416" s="360"/>
    </row>
    <row r="417" spans="2:17" x14ac:dyDescent="0.25">
      <c r="B417" s="293"/>
      <c r="C417" s="262"/>
      <c r="D417" s="226"/>
      <c r="E417" s="227"/>
      <c r="F417" s="228"/>
      <c r="G417" s="385">
        <v>365</v>
      </c>
      <c r="H417" s="229"/>
      <c r="I417" s="233"/>
      <c r="J417" s="178">
        <f t="shared" si="20"/>
        <v>0</v>
      </c>
      <c r="K417" s="178">
        <f t="shared" si="21"/>
        <v>0</v>
      </c>
      <c r="L417" s="227"/>
      <c r="M417" s="234"/>
      <c r="N417" s="178">
        <f t="shared" si="22"/>
        <v>0</v>
      </c>
      <c r="O417" s="178">
        <f t="shared" si="23"/>
        <v>0</v>
      </c>
      <c r="P417" s="262"/>
      <c r="Q417" s="360"/>
    </row>
    <row r="418" spans="2:17" x14ac:dyDescent="0.25">
      <c r="B418" s="293"/>
      <c r="C418" s="262"/>
      <c r="D418" s="226"/>
      <c r="E418" s="227"/>
      <c r="F418" s="228"/>
      <c r="G418" s="385">
        <v>365</v>
      </c>
      <c r="H418" s="229"/>
      <c r="I418" s="233"/>
      <c r="J418" s="178">
        <f t="shared" si="20"/>
        <v>0</v>
      </c>
      <c r="K418" s="178">
        <f t="shared" si="21"/>
        <v>0</v>
      </c>
      <c r="L418" s="227"/>
      <c r="M418" s="234"/>
      <c r="N418" s="178">
        <f t="shared" si="22"/>
        <v>0</v>
      </c>
      <c r="O418" s="178">
        <f t="shared" si="23"/>
        <v>0</v>
      </c>
      <c r="P418" s="262"/>
      <c r="Q418" s="360"/>
    </row>
    <row r="419" spans="2:17" x14ac:dyDescent="0.25">
      <c r="B419" s="293"/>
      <c r="C419" s="262"/>
      <c r="D419" s="226"/>
      <c r="E419" s="227"/>
      <c r="F419" s="228"/>
      <c r="G419" s="385">
        <v>365</v>
      </c>
      <c r="H419" s="229"/>
      <c r="I419" s="233"/>
      <c r="J419" s="178">
        <f t="shared" si="20"/>
        <v>0</v>
      </c>
      <c r="K419" s="178">
        <f t="shared" si="21"/>
        <v>0</v>
      </c>
      <c r="L419" s="227"/>
      <c r="M419" s="234"/>
      <c r="N419" s="178">
        <f t="shared" si="22"/>
        <v>0</v>
      </c>
      <c r="O419" s="178">
        <f t="shared" si="23"/>
        <v>0</v>
      </c>
      <c r="P419" s="262"/>
      <c r="Q419" s="360"/>
    </row>
    <row r="420" spans="2:17" x14ac:dyDescent="0.25">
      <c r="B420" s="293"/>
      <c r="C420" s="262"/>
      <c r="D420" s="226"/>
      <c r="E420" s="227"/>
      <c r="F420" s="228"/>
      <c r="G420" s="385">
        <v>365</v>
      </c>
      <c r="H420" s="229"/>
      <c r="I420" s="233"/>
      <c r="J420" s="178">
        <f t="shared" si="20"/>
        <v>0</v>
      </c>
      <c r="K420" s="178">
        <f t="shared" si="21"/>
        <v>0</v>
      </c>
      <c r="L420" s="227"/>
      <c r="M420" s="234"/>
      <c r="N420" s="178">
        <f t="shared" si="22"/>
        <v>0</v>
      </c>
      <c r="O420" s="178">
        <f t="shared" si="23"/>
        <v>0</v>
      </c>
      <c r="P420" s="262"/>
      <c r="Q420" s="360"/>
    </row>
    <row r="421" spans="2:17" x14ac:dyDescent="0.25">
      <c r="B421" s="293"/>
      <c r="C421" s="262"/>
      <c r="D421" s="226"/>
      <c r="E421" s="227"/>
      <c r="F421" s="228"/>
      <c r="G421" s="385">
        <v>365</v>
      </c>
      <c r="H421" s="229"/>
      <c r="I421" s="233"/>
      <c r="J421" s="178">
        <f t="shared" si="20"/>
        <v>0</v>
      </c>
      <c r="K421" s="178">
        <f t="shared" si="21"/>
        <v>0</v>
      </c>
      <c r="L421" s="227"/>
      <c r="M421" s="234"/>
      <c r="N421" s="178">
        <f t="shared" si="22"/>
        <v>0</v>
      </c>
      <c r="O421" s="178">
        <f t="shared" si="23"/>
        <v>0</v>
      </c>
      <c r="P421" s="262"/>
      <c r="Q421" s="360"/>
    </row>
    <row r="422" spans="2:17" x14ac:dyDescent="0.25">
      <c r="B422" s="293"/>
      <c r="C422" s="262"/>
      <c r="D422" s="226"/>
      <c r="E422" s="227"/>
      <c r="F422" s="228"/>
      <c r="G422" s="385">
        <v>365</v>
      </c>
      <c r="H422" s="229"/>
      <c r="I422" s="233"/>
      <c r="J422" s="178">
        <f t="shared" si="20"/>
        <v>0</v>
      </c>
      <c r="K422" s="178">
        <f t="shared" si="21"/>
        <v>0</v>
      </c>
      <c r="L422" s="227"/>
      <c r="M422" s="234"/>
      <c r="N422" s="178">
        <f t="shared" si="22"/>
        <v>0</v>
      </c>
      <c r="O422" s="178">
        <f t="shared" si="23"/>
        <v>0</v>
      </c>
      <c r="P422" s="262"/>
      <c r="Q422" s="360"/>
    </row>
    <row r="423" spans="2:17" x14ac:dyDescent="0.25">
      <c r="B423" s="293"/>
      <c r="C423" s="262"/>
      <c r="D423" s="226"/>
      <c r="E423" s="227"/>
      <c r="F423" s="228"/>
      <c r="G423" s="385">
        <v>365</v>
      </c>
      <c r="H423" s="229"/>
      <c r="I423" s="233"/>
      <c r="J423" s="178">
        <f t="shared" si="20"/>
        <v>0</v>
      </c>
      <c r="K423" s="178">
        <f t="shared" si="21"/>
        <v>0</v>
      </c>
      <c r="L423" s="227"/>
      <c r="M423" s="234"/>
      <c r="N423" s="178">
        <f t="shared" si="22"/>
        <v>0</v>
      </c>
      <c r="O423" s="178">
        <f t="shared" si="23"/>
        <v>0</v>
      </c>
      <c r="P423" s="262"/>
      <c r="Q423" s="360"/>
    </row>
    <row r="424" spans="2:17" x14ac:dyDescent="0.25">
      <c r="B424" s="293"/>
      <c r="C424" s="262"/>
      <c r="D424" s="226"/>
      <c r="E424" s="227"/>
      <c r="F424" s="228"/>
      <c r="G424" s="385">
        <v>365</v>
      </c>
      <c r="H424" s="229"/>
      <c r="I424" s="233"/>
      <c r="J424" s="178">
        <f t="shared" si="20"/>
        <v>0</v>
      </c>
      <c r="K424" s="178">
        <f t="shared" si="21"/>
        <v>0</v>
      </c>
      <c r="L424" s="227"/>
      <c r="M424" s="234"/>
      <c r="N424" s="178">
        <f t="shared" si="22"/>
        <v>0</v>
      </c>
      <c r="O424" s="178">
        <f t="shared" si="23"/>
        <v>0</v>
      </c>
      <c r="P424" s="262"/>
      <c r="Q424" s="360"/>
    </row>
    <row r="425" spans="2:17" x14ac:dyDescent="0.25">
      <c r="B425" s="293"/>
      <c r="C425" s="262"/>
      <c r="D425" s="226"/>
      <c r="E425" s="227"/>
      <c r="F425" s="228"/>
      <c r="G425" s="385">
        <v>365</v>
      </c>
      <c r="H425" s="229"/>
      <c r="I425" s="233"/>
      <c r="J425" s="178">
        <f t="shared" si="20"/>
        <v>0</v>
      </c>
      <c r="K425" s="178">
        <f t="shared" si="21"/>
        <v>0</v>
      </c>
      <c r="L425" s="227"/>
      <c r="M425" s="234"/>
      <c r="N425" s="178">
        <f t="shared" si="22"/>
        <v>0</v>
      </c>
      <c r="O425" s="178">
        <f t="shared" si="23"/>
        <v>0</v>
      </c>
      <c r="P425" s="262"/>
      <c r="Q425" s="360"/>
    </row>
    <row r="426" spans="2:17" x14ac:dyDescent="0.25">
      <c r="B426" s="293"/>
      <c r="C426" s="262"/>
      <c r="D426" s="226"/>
      <c r="E426" s="227"/>
      <c r="F426" s="228"/>
      <c r="G426" s="385">
        <v>365</v>
      </c>
      <c r="H426" s="229"/>
      <c r="I426" s="233"/>
      <c r="J426" s="178">
        <f t="shared" si="20"/>
        <v>0</v>
      </c>
      <c r="K426" s="178">
        <f t="shared" si="21"/>
        <v>0</v>
      </c>
      <c r="L426" s="227"/>
      <c r="M426" s="234"/>
      <c r="N426" s="178">
        <f t="shared" si="22"/>
        <v>0</v>
      </c>
      <c r="O426" s="178">
        <f t="shared" si="23"/>
        <v>0</v>
      </c>
      <c r="P426" s="262"/>
      <c r="Q426" s="360"/>
    </row>
    <row r="427" spans="2:17" x14ac:dyDescent="0.25">
      <c r="B427" s="293"/>
      <c r="C427" s="262"/>
      <c r="D427" s="226"/>
      <c r="E427" s="227"/>
      <c r="F427" s="228"/>
      <c r="G427" s="385">
        <v>365</v>
      </c>
      <c r="H427" s="229"/>
      <c r="I427" s="233"/>
      <c r="J427" s="178">
        <f t="shared" si="20"/>
        <v>0</v>
      </c>
      <c r="K427" s="178">
        <f t="shared" si="21"/>
        <v>0</v>
      </c>
      <c r="L427" s="227"/>
      <c r="M427" s="234"/>
      <c r="N427" s="178">
        <f t="shared" si="22"/>
        <v>0</v>
      </c>
      <c r="O427" s="178">
        <f t="shared" si="23"/>
        <v>0</v>
      </c>
      <c r="P427" s="262"/>
      <c r="Q427" s="360"/>
    </row>
    <row r="428" spans="2:17" x14ac:dyDescent="0.25">
      <c r="B428" s="293"/>
      <c r="C428" s="262"/>
      <c r="D428" s="226"/>
      <c r="E428" s="227"/>
      <c r="F428" s="228"/>
      <c r="G428" s="385">
        <v>365</v>
      </c>
      <c r="H428" s="229"/>
      <c r="I428" s="233"/>
      <c r="J428" s="178">
        <f t="shared" si="20"/>
        <v>0</v>
      </c>
      <c r="K428" s="178">
        <f t="shared" si="21"/>
        <v>0</v>
      </c>
      <c r="L428" s="227"/>
      <c r="M428" s="234"/>
      <c r="N428" s="178">
        <f t="shared" si="22"/>
        <v>0</v>
      </c>
      <c r="O428" s="178">
        <f t="shared" si="23"/>
        <v>0</v>
      </c>
      <c r="P428" s="262"/>
      <c r="Q428" s="360"/>
    </row>
    <row r="429" spans="2:17" x14ac:dyDescent="0.25">
      <c r="B429" s="293"/>
      <c r="C429" s="262"/>
      <c r="D429" s="226"/>
      <c r="E429" s="227"/>
      <c r="F429" s="228"/>
      <c r="G429" s="385">
        <v>365</v>
      </c>
      <c r="H429" s="229"/>
      <c r="I429" s="233"/>
      <c r="J429" s="178">
        <f t="shared" si="20"/>
        <v>0</v>
      </c>
      <c r="K429" s="178">
        <f t="shared" si="21"/>
        <v>0</v>
      </c>
      <c r="L429" s="227"/>
      <c r="M429" s="234"/>
      <c r="N429" s="178">
        <f t="shared" si="22"/>
        <v>0</v>
      </c>
      <c r="O429" s="178">
        <f t="shared" si="23"/>
        <v>0</v>
      </c>
      <c r="P429" s="262"/>
      <c r="Q429" s="360"/>
    </row>
    <row r="430" spans="2:17" x14ac:dyDescent="0.25">
      <c r="B430" s="293"/>
      <c r="C430" s="262"/>
      <c r="D430" s="226"/>
      <c r="E430" s="227"/>
      <c r="F430" s="228"/>
      <c r="G430" s="385">
        <v>365</v>
      </c>
      <c r="H430" s="229"/>
      <c r="I430" s="233"/>
      <c r="J430" s="178">
        <f t="shared" si="20"/>
        <v>0</v>
      </c>
      <c r="K430" s="178">
        <f t="shared" si="21"/>
        <v>0</v>
      </c>
      <c r="L430" s="227"/>
      <c r="M430" s="234"/>
      <c r="N430" s="178">
        <f t="shared" si="22"/>
        <v>0</v>
      </c>
      <c r="O430" s="178">
        <f t="shared" si="23"/>
        <v>0</v>
      </c>
      <c r="P430" s="262"/>
      <c r="Q430" s="360"/>
    </row>
    <row r="431" spans="2:17" x14ac:dyDescent="0.25">
      <c r="B431" s="293"/>
      <c r="C431" s="262"/>
      <c r="D431" s="226"/>
      <c r="E431" s="227"/>
      <c r="F431" s="228"/>
      <c r="G431" s="385">
        <v>365</v>
      </c>
      <c r="H431" s="229"/>
      <c r="I431" s="233"/>
      <c r="J431" s="178">
        <f t="shared" si="20"/>
        <v>0</v>
      </c>
      <c r="K431" s="178">
        <f t="shared" si="21"/>
        <v>0</v>
      </c>
      <c r="L431" s="227"/>
      <c r="M431" s="234"/>
      <c r="N431" s="178">
        <f t="shared" si="22"/>
        <v>0</v>
      </c>
      <c r="O431" s="178">
        <f t="shared" si="23"/>
        <v>0</v>
      </c>
      <c r="P431" s="262"/>
      <c r="Q431" s="360"/>
    </row>
    <row r="432" spans="2:17" x14ac:dyDescent="0.25">
      <c r="B432" s="293"/>
      <c r="C432" s="262"/>
      <c r="D432" s="226"/>
      <c r="E432" s="227"/>
      <c r="F432" s="228"/>
      <c r="G432" s="385">
        <v>365</v>
      </c>
      <c r="H432" s="229"/>
      <c r="I432" s="233"/>
      <c r="J432" s="178">
        <f t="shared" si="20"/>
        <v>0</v>
      </c>
      <c r="K432" s="178">
        <f t="shared" si="21"/>
        <v>0</v>
      </c>
      <c r="L432" s="227"/>
      <c r="M432" s="234"/>
      <c r="N432" s="178">
        <f t="shared" si="22"/>
        <v>0</v>
      </c>
      <c r="O432" s="178">
        <f t="shared" si="23"/>
        <v>0</v>
      </c>
      <c r="P432" s="262"/>
      <c r="Q432" s="360"/>
    </row>
    <row r="433" spans="2:17" x14ac:dyDescent="0.25">
      <c r="B433" s="293"/>
      <c r="C433" s="262"/>
      <c r="D433" s="226"/>
      <c r="E433" s="227"/>
      <c r="F433" s="228"/>
      <c r="G433" s="385">
        <v>365</v>
      </c>
      <c r="H433" s="229"/>
      <c r="I433" s="233"/>
      <c r="J433" s="178">
        <f t="shared" si="20"/>
        <v>0</v>
      </c>
      <c r="K433" s="178">
        <f t="shared" si="21"/>
        <v>0</v>
      </c>
      <c r="L433" s="227"/>
      <c r="M433" s="234"/>
      <c r="N433" s="178">
        <f t="shared" si="22"/>
        <v>0</v>
      </c>
      <c r="O433" s="178">
        <f t="shared" si="23"/>
        <v>0</v>
      </c>
      <c r="P433" s="262"/>
      <c r="Q433" s="360"/>
    </row>
    <row r="434" spans="2:17" x14ac:dyDescent="0.25">
      <c r="B434" s="293"/>
      <c r="C434" s="262"/>
      <c r="D434" s="226"/>
      <c r="E434" s="227"/>
      <c r="F434" s="228"/>
      <c r="G434" s="385">
        <v>365</v>
      </c>
      <c r="H434" s="229"/>
      <c r="I434" s="233"/>
      <c r="J434" s="178">
        <f t="shared" si="20"/>
        <v>0</v>
      </c>
      <c r="K434" s="178">
        <f t="shared" si="21"/>
        <v>0</v>
      </c>
      <c r="L434" s="227"/>
      <c r="M434" s="234"/>
      <c r="N434" s="178">
        <f t="shared" si="22"/>
        <v>0</v>
      </c>
      <c r="O434" s="178">
        <f t="shared" si="23"/>
        <v>0</v>
      </c>
      <c r="P434" s="262"/>
      <c r="Q434" s="360"/>
    </row>
    <row r="435" spans="2:17" x14ac:dyDescent="0.25">
      <c r="B435" s="293"/>
      <c r="C435" s="262"/>
      <c r="D435" s="226"/>
      <c r="E435" s="227"/>
      <c r="F435" s="228"/>
      <c r="G435" s="385">
        <v>365</v>
      </c>
      <c r="H435" s="229"/>
      <c r="I435" s="233"/>
      <c r="J435" s="178">
        <f t="shared" si="20"/>
        <v>0</v>
      </c>
      <c r="K435" s="178">
        <f t="shared" si="21"/>
        <v>0</v>
      </c>
      <c r="L435" s="227"/>
      <c r="M435" s="234"/>
      <c r="N435" s="178">
        <f t="shared" si="22"/>
        <v>0</v>
      </c>
      <c r="O435" s="178">
        <f t="shared" si="23"/>
        <v>0</v>
      </c>
      <c r="P435" s="262"/>
      <c r="Q435" s="360"/>
    </row>
    <row r="436" spans="2:17" x14ac:dyDescent="0.25">
      <c r="B436" s="293"/>
      <c r="C436" s="262"/>
      <c r="D436" s="226"/>
      <c r="E436" s="227"/>
      <c r="F436" s="228"/>
      <c r="G436" s="385">
        <v>365</v>
      </c>
      <c r="H436" s="229"/>
      <c r="I436" s="233"/>
      <c r="J436" s="178">
        <f t="shared" si="20"/>
        <v>0</v>
      </c>
      <c r="K436" s="178">
        <f t="shared" si="21"/>
        <v>0</v>
      </c>
      <c r="L436" s="227"/>
      <c r="M436" s="234"/>
      <c r="N436" s="178">
        <f t="shared" si="22"/>
        <v>0</v>
      </c>
      <c r="O436" s="178">
        <f t="shared" si="23"/>
        <v>0</v>
      </c>
      <c r="P436" s="262"/>
      <c r="Q436" s="360"/>
    </row>
    <row r="437" spans="2:17" x14ac:dyDescent="0.25">
      <c r="B437" s="293"/>
      <c r="C437" s="262"/>
      <c r="D437" s="226"/>
      <c r="E437" s="227"/>
      <c r="F437" s="228"/>
      <c r="G437" s="385">
        <v>365</v>
      </c>
      <c r="H437" s="229"/>
      <c r="I437" s="233"/>
      <c r="J437" s="178">
        <f t="shared" si="20"/>
        <v>0</v>
      </c>
      <c r="K437" s="178">
        <f t="shared" si="21"/>
        <v>0</v>
      </c>
      <c r="L437" s="227"/>
      <c r="M437" s="234"/>
      <c r="N437" s="178">
        <f t="shared" si="22"/>
        <v>0</v>
      </c>
      <c r="O437" s="178">
        <f t="shared" si="23"/>
        <v>0</v>
      </c>
      <c r="P437" s="262"/>
      <c r="Q437" s="360"/>
    </row>
    <row r="438" spans="2:17" x14ac:dyDescent="0.25">
      <c r="B438" s="293"/>
      <c r="C438" s="262"/>
      <c r="D438" s="226"/>
      <c r="E438" s="227"/>
      <c r="F438" s="228"/>
      <c r="G438" s="385">
        <v>365</v>
      </c>
      <c r="H438" s="229"/>
      <c r="I438" s="233"/>
      <c r="J438" s="178">
        <f t="shared" si="20"/>
        <v>0</v>
      </c>
      <c r="K438" s="178">
        <f t="shared" si="21"/>
        <v>0</v>
      </c>
      <c r="L438" s="227"/>
      <c r="M438" s="234"/>
      <c r="N438" s="178">
        <f t="shared" si="22"/>
        <v>0</v>
      </c>
      <c r="O438" s="178">
        <f t="shared" si="23"/>
        <v>0</v>
      </c>
      <c r="P438" s="262"/>
      <c r="Q438" s="360"/>
    </row>
    <row r="439" spans="2:17" x14ac:dyDescent="0.25">
      <c r="B439" s="293"/>
      <c r="C439" s="262"/>
      <c r="D439" s="226"/>
      <c r="E439" s="227"/>
      <c r="F439" s="228"/>
      <c r="G439" s="385">
        <v>365</v>
      </c>
      <c r="H439" s="229"/>
      <c r="I439" s="233"/>
      <c r="J439" s="178">
        <f t="shared" si="20"/>
        <v>0</v>
      </c>
      <c r="K439" s="178">
        <f t="shared" si="21"/>
        <v>0</v>
      </c>
      <c r="L439" s="227"/>
      <c r="M439" s="234"/>
      <c r="N439" s="178">
        <f t="shared" si="22"/>
        <v>0</v>
      </c>
      <c r="O439" s="178">
        <f t="shared" si="23"/>
        <v>0</v>
      </c>
      <c r="P439" s="262"/>
      <c r="Q439" s="360"/>
    </row>
    <row r="440" spans="2:17" x14ac:dyDescent="0.25">
      <c r="B440" s="293"/>
      <c r="C440" s="262"/>
      <c r="D440" s="226"/>
      <c r="E440" s="227"/>
      <c r="F440" s="228"/>
      <c r="G440" s="385">
        <v>365</v>
      </c>
      <c r="H440" s="229"/>
      <c r="I440" s="233"/>
      <c r="J440" s="178">
        <f t="shared" si="20"/>
        <v>0</v>
      </c>
      <c r="K440" s="178">
        <f t="shared" si="21"/>
        <v>0</v>
      </c>
      <c r="L440" s="227"/>
      <c r="M440" s="234"/>
      <c r="N440" s="178">
        <f t="shared" si="22"/>
        <v>0</v>
      </c>
      <c r="O440" s="178">
        <f t="shared" si="23"/>
        <v>0</v>
      </c>
      <c r="P440" s="262"/>
      <c r="Q440" s="360"/>
    </row>
    <row r="441" spans="2:17" x14ac:dyDescent="0.25">
      <c r="B441" s="293"/>
      <c r="C441" s="262"/>
      <c r="D441" s="226"/>
      <c r="E441" s="227"/>
      <c r="F441" s="228"/>
      <c r="G441" s="385">
        <v>365</v>
      </c>
      <c r="H441" s="229"/>
      <c r="I441" s="233"/>
      <c r="J441" s="178">
        <f t="shared" si="20"/>
        <v>0</v>
      </c>
      <c r="K441" s="178">
        <f t="shared" si="21"/>
        <v>0</v>
      </c>
      <c r="L441" s="227"/>
      <c r="M441" s="234"/>
      <c r="N441" s="178">
        <f t="shared" si="22"/>
        <v>0</v>
      </c>
      <c r="O441" s="178">
        <f t="shared" si="23"/>
        <v>0</v>
      </c>
      <c r="P441" s="262"/>
      <c r="Q441" s="360"/>
    </row>
    <row r="442" spans="2:17" x14ac:dyDescent="0.25">
      <c r="B442" s="293"/>
      <c r="C442" s="262"/>
      <c r="D442" s="226"/>
      <c r="E442" s="227"/>
      <c r="F442" s="228"/>
      <c r="G442" s="385">
        <v>365</v>
      </c>
      <c r="H442" s="229"/>
      <c r="I442" s="233"/>
      <c r="J442" s="178">
        <f t="shared" si="20"/>
        <v>0</v>
      </c>
      <c r="K442" s="178">
        <f t="shared" si="21"/>
        <v>0</v>
      </c>
      <c r="L442" s="227"/>
      <c r="M442" s="234"/>
      <c r="N442" s="178">
        <f t="shared" si="22"/>
        <v>0</v>
      </c>
      <c r="O442" s="178">
        <f t="shared" si="23"/>
        <v>0</v>
      </c>
      <c r="P442" s="262"/>
      <c r="Q442" s="360"/>
    </row>
    <row r="443" spans="2:17" x14ac:dyDescent="0.25">
      <c r="B443" s="293"/>
      <c r="C443" s="262"/>
      <c r="D443" s="226"/>
      <c r="E443" s="227"/>
      <c r="F443" s="228"/>
      <c r="G443" s="385">
        <v>365</v>
      </c>
      <c r="H443" s="229"/>
      <c r="I443" s="233"/>
      <c r="J443" s="178">
        <f t="shared" ref="J443:J506" si="24">IF($E443&gt;0,MIN(ROUND((ROUND($G$116*$F443/$G443,0))*H443/$E443,0),MAX(0,H443-I443)),0)</f>
        <v>0</v>
      </c>
      <c r="K443" s="178">
        <f t="shared" ref="K443:K506" si="25">IF($E443&gt;0,H443-I443-J443,0)</f>
        <v>0</v>
      </c>
      <c r="L443" s="227"/>
      <c r="M443" s="234"/>
      <c r="N443" s="178">
        <f t="shared" ref="N443:N506" si="26">IF($E443&gt;0,MIN(ROUND((ROUND($G$116*$F443/$G443,0))*L443/$E443,0),MAX(0,L443-M443)),0)</f>
        <v>0</v>
      </c>
      <c r="O443" s="178">
        <f t="shared" ref="O443:O506" si="27">IF($E443&gt;0,L443-M443-N443,0)</f>
        <v>0</v>
      </c>
      <c r="P443" s="262"/>
      <c r="Q443" s="360"/>
    </row>
    <row r="444" spans="2:17" x14ac:dyDescent="0.25">
      <c r="B444" s="293"/>
      <c r="C444" s="262"/>
      <c r="D444" s="226"/>
      <c r="E444" s="227"/>
      <c r="F444" s="228"/>
      <c r="G444" s="385">
        <v>365</v>
      </c>
      <c r="H444" s="229"/>
      <c r="I444" s="233"/>
      <c r="J444" s="178">
        <f t="shared" si="24"/>
        <v>0</v>
      </c>
      <c r="K444" s="178">
        <f t="shared" si="25"/>
        <v>0</v>
      </c>
      <c r="L444" s="227"/>
      <c r="M444" s="234"/>
      <c r="N444" s="178">
        <f t="shared" si="26"/>
        <v>0</v>
      </c>
      <c r="O444" s="178">
        <f t="shared" si="27"/>
        <v>0</v>
      </c>
      <c r="P444" s="262"/>
      <c r="Q444" s="360"/>
    </row>
    <row r="445" spans="2:17" x14ac:dyDescent="0.25">
      <c r="B445" s="293"/>
      <c r="C445" s="262"/>
      <c r="D445" s="226"/>
      <c r="E445" s="227"/>
      <c r="F445" s="228"/>
      <c r="G445" s="385">
        <v>365</v>
      </c>
      <c r="H445" s="229"/>
      <c r="I445" s="233"/>
      <c r="J445" s="178">
        <f t="shared" si="24"/>
        <v>0</v>
      </c>
      <c r="K445" s="178">
        <f t="shared" si="25"/>
        <v>0</v>
      </c>
      <c r="L445" s="227"/>
      <c r="M445" s="234"/>
      <c r="N445" s="178">
        <f t="shared" si="26"/>
        <v>0</v>
      </c>
      <c r="O445" s="178">
        <f t="shared" si="27"/>
        <v>0</v>
      </c>
      <c r="P445" s="262"/>
      <c r="Q445" s="360"/>
    </row>
    <row r="446" spans="2:17" x14ac:dyDescent="0.25">
      <c r="B446" s="293"/>
      <c r="C446" s="262"/>
      <c r="D446" s="226"/>
      <c r="E446" s="227"/>
      <c r="F446" s="228"/>
      <c r="G446" s="385">
        <v>365</v>
      </c>
      <c r="H446" s="229"/>
      <c r="I446" s="233"/>
      <c r="J446" s="178">
        <f t="shared" si="24"/>
        <v>0</v>
      </c>
      <c r="K446" s="178">
        <f t="shared" si="25"/>
        <v>0</v>
      </c>
      <c r="L446" s="227"/>
      <c r="M446" s="234"/>
      <c r="N446" s="178">
        <f t="shared" si="26"/>
        <v>0</v>
      </c>
      <c r="O446" s="178">
        <f t="shared" si="27"/>
        <v>0</v>
      </c>
      <c r="P446" s="262"/>
      <c r="Q446" s="360"/>
    </row>
    <row r="447" spans="2:17" x14ac:dyDescent="0.25">
      <c r="B447" s="293"/>
      <c r="C447" s="262"/>
      <c r="D447" s="226"/>
      <c r="E447" s="227"/>
      <c r="F447" s="228"/>
      <c r="G447" s="385">
        <v>365</v>
      </c>
      <c r="H447" s="229"/>
      <c r="I447" s="233"/>
      <c r="J447" s="178">
        <f t="shared" si="24"/>
        <v>0</v>
      </c>
      <c r="K447" s="178">
        <f t="shared" si="25"/>
        <v>0</v>
      </c>
      <c r="L447" s="227"/>
      <c r="M447" s="234"/>
      <c r="N447" s="178">
        <f t="shared" si="26"/>
        <v>0</v>
      </c>
      <c r="O447" s="178">
        <f t="shared" si="27"/>
        <v>0</v>
      </c>
      <c r="P447" s="262"/>
      <c r="Q447" s="360"/>
    </row>
    <row r="448" spans="2:17" x14ac:dyDescent="0.25">
      <c r="B448" s="293"/>
      <c r="C448" s="262"/>
      <c r="D448" s="226"/>
      <c r="E448" s="227"/>
      <c r="F448" s="228"/>
      <c r="G448" s="385">
        <v>365</v>
      </c>
      <c r="H448" s="229"/>
      <c r="I448" s="233"/>
      <c r="J448" s="178">
        <f t="shared" si="24"/>
        <v>0</v>
      </c>
      <c r="K448" s="178">
        <f t="shared" si="25"/>
        <v>0</v>
      </c>
      <c r="L448" s="227"/>
      <c r="M448" s="234"/>
      <c r="N448" s="178">
        <f t="shared" si="26"/>
        <v>0</v>
      </c>
      <c r="O448" s="178">
        <f t="shared" si="27"/>
        <v>0</v>
      </c>
      <c r="P448" s="262"/>
      <c r="Q448" s="360"/>
    </row>
    <row r="449" spans="2:17" x14ac:dyDescent="0.25">
      <c r="B449" s="293"/>
      <c r="C449" s="262"/>
      <c r="D449" s="226"/>
      <c r="E449" s="227"/>
      <c r="F449" s="228"/>
      <c r="G449" s="385">
        <v>365</v>
      </c>
      <c r="H449" s="229"/>
      <c r="I449" s="233"/>
      <c r="J449" s="178">
        <f t="shared" si="24"/>
        <v>0</v>
      </c>
      <c r="K449" s="178">
        <f t="shared" si="25"/>
        <v>0</v>
      </c>
      <c r="L449" s="227"/>
      <c r="M449" s="234"/>
      <c r="N449" s="178">
        <f t="shared" si="26"/>
        <v>0</v>
      </c>
      <c r="O449" s="178">
        <f t="shared" si="27"/>
        <v>0</v>
      </c>
      <c r="P449" s="262"/>
      <c r="Q449" s="360"/>
    </row>
    <row r="450" spans="2:17" x14ac:dyDescent="0.25">
      <c r="B450" s="293"/>
      <c r="C450" s="262"/>
      <c r="D450" s="226"/>
      <c r="E450" s="227"/>
      <c r="F450" s="228"/>
      <c r="G450" s="385">
        <v>365</v>
      </c>
      <c r="H450" s="229"/>
      <c r="I450" s="233"/>
      <c r="J450" s="178">
        <f t="shared" si="24"/>
        <v>0</v>
      </c>
      <c r="K450" s="178">
        <f t="shared" si="25"/>
        <v>0</v>
      </c>
      <c r="L450" s="227"/>
      <c r="M450" s="234"/>
      <c r="N450" s="178">
        <f t="shared" si="26"/>
        <v>0</v>
      </c>
      <c r="O450" s="178">
        <f t="shared" si="27"/>
        <v>0</v>
      </c>
      <c r="P450" s="262"/>
      <c r="Q450" s="360"/>
    </row>
    <row r="451" spans="2:17" x14ac:dyDescent="0.25">
      <c r="B451" s="293"/>
      <c r="C451" s="262"/>
      <c r="D451" s="226"/>
      <c r="E451" s="227"/>
      <c r="F451" s="228"/>
      <c r="G451" s="385">
        <v>365</v>
      </c>
      <c r="H451" s="229"/>
      <c r="I451" s="233"/>
      <c r="J451" s="178">
        <f t="shared" si="24"/>
        <v>0</v>
      </c>
      <c r="K451" s="178">
        <f t="shared" si="25"/>
        <v>0</v>
      </c>
      <c r="L451" s="227"/>
      <c r="M451" s="234"/>
      <c r="N451" s="178">
        <f t="shared" si="26"/>
        <v>0</v>
      </c>
      <c r="O451" s="178">
        <f t="shared" si="27"/>
        <v>0</v>
      </c>
      <c r="P451" s="262"/>
      <c r="Q451" s="360"/>
    </row>
    <row r="452" spans="2:17" x14ac:dyDescent="0.25">
      <c r="B452" s="293"/>
      <c r="C452" s="262"/>
      <c r="D452" s="226"/>
      <c r="E452" s="227"/>
      <c r="F452" s="228"/>
      <c r="G452" s="385">
        <v>365</v>
      </c>
      <c r="H452" s="229"/>
      <c r="I452" s="233"/>
      <c r="J452" s="178">
        <f t="shared" si="24"/>
        <v>0</v>
      </c>
      <c r="K452" s="178">
        <f t="shared" si="25"/>
        <v>0</v>
      </c>
      <c r="L452" s="227"/>
      <c r="M452" s="234"/>
      <c r="N452" s="178">
        <f t="shared" si="26"/>
        <v>0</v>
      </c>
      <c r="O452" s="178">
        <f t="shared" si="27"/>
        <v>0</v>
      </c>
      <c r="P452" s="262"/>
      <c r="Q452" s="360"/>
    </row>
    <row r="453" spans="2:17" x14ac:dyDescent="0.25">
      <c r="B453" s="293"/>
      <c r="C453" s="262"/>
      <c r="D453" s="226"/>
      <c r="E453" s="227"/>
      <c r="F453" s="228"/>
      <c r="G453" s="385">
        <v>365</v>
      </c>
      <c r="H453" s="229"/>
      <c r="I453" s="233"/>
      <c r="J453" s="178">
        <f t="shared" si="24"/>
        <v>0</v>
      </c>
      <c r="K453" s="178">
        <f t="shared" si="25"/>
        <v>0</v>
      </c>
      <c r="L453" s="227"/>
      <c r="M453" s="234"/>
      <c r="N453" s="178">
        <f t="shared" si="26"/>
        <v>0</v>
      </c>
      <c r="O453" s="178">
        <f t="shared" si="27"/>
        <v>0</v>
      </c>
      <c r="P453" s="262"/>
      <c r="Q453" s="360"/>
    </row>
    <row r="454" spans="2:17" x14ac:dyDescent="0.25">
      <c r="B454" s="293"/>
      <c r="C454" s="262"/>
      <c r="D454" s="226"/>
      <c r="E454" s="227"/>
      <c r="F454" s="228"/>
      <c r="G454" s="385">
        <v>365</v>
      </c>
      <c r="H454" s="229"/>
      <c r="I454" s="233"/>
      <c r="J454" s="178">
        <f t="shared" si="24"/>
        <v>0</v>
      </c>
      <c r="K454" s="178">
        <f t="shared" si="25"/>
        <v>0</v>
      </c>
      <c r="L454" s="227"/>
      <c r="M454" s="234"/>
      <c r="N454" s="178">
        <f t="shared" si="26"/>
        <v>0</v>
      </c>
      <c r="O454" s="178">
        <f t="shared" si="27"/>
        <v>0</v>
      </c>
      <c r="P454" s="262"/>
      <c r="Q454" s="360"/>
    </row>
    <row r="455" spans="2:17" x14ac:dyDescent="0.25">
      <c r="B455" s="293"/>
      <c r="C455" s="262"/>
      <c r="D455" s="226"/>
      <c r="E455" s="227"/>
      <c r="F455" s="228"/>
      <c r="G455" s="385">
        <v>365</v>
      </c>
      <c r="H455" s="229"/>
      <c r="I455" s="233"/>
      <c r="J455" s="178">
        <f t="shared" si="24"/>
        <v>0</v>
      </c>
      <c r="K455" s="178">
        <f t="shared" si="25"/>
        <v>0</v>
      </c>
      <c r="L455" s="227"/>
      <c r="M455" s="234"/>
      <c r="N455" s="178">
        <f t="shared" si="26"/>
        <v>0</v>
      </c>
      <c r="O455" s="178">
        <f t="shared" si="27"/>
        <v>0</v>
      </c>
      <c r="P455" s="262"/>
      <c r="Q455" s="360"/>
    </row>
    <row r="456" spans="2:17" x14ac:dyDescent="0.25">
      <c r="B456" s="293"/>
      <c r="C456" s="262"/>
      <c r="D456" s="226"/>
      <c r="E456" s="227"/>
      <c r="F456" s="228"/>
      <c r="G456" s="385">
        <v>365</v>
      </c>
      <c r="H456" s="229"/>
      <c r="I456" s="233"/>
      <c r="J456" s="178">
        <f t="shared" si="24"/>
        <v>0</v>
      </c>
      <c r="K456" s="178">
        <f t="shared" si="25"/>
        <v>0</v>
      </c>
      <c r="L456" s="227"/>
      <c r="M456" s="234"/>
      <c r="N456" s="178">
        <f t="shared" si="26"/>
        <v>0</v>
      </c>
      <c r="O456" s="178">
        <f t="shared" si="27"/>
        <v>0</v>
      </c>
      <c r="P456" s="262"/>
      <c r="Q456" s="360"/>
    </row>
    <row r="457" spans="2:17" x14ac:dyDescent="0.25">
      <c r="B457" s="293"/>
      <c r="C457" s="262"/>
      <c r="D457" s="226"/>
      <c r="E457" s="227"/>
      <c r="F457" s="228"/>
      <c r="G457" s="385">
        <v>365</v>
      </c>
      <c r="H457" s="229"/>
      <c r="I457" s="233"/>
      <c r="J457" s="178">
        <f t="shared" si="24"/>
        <v>0</v>
      </c>
      <c r="K457" s="178">
        <f t="shared" si="25"/>
        <v>0</v>
      </c>
      <c r="L457" s="227"/>
      <c r="M457" s="234"/>
      <c r="N457" s="178">
        <f t="shared" si="26"/>
        <v>0</v>
      </c>
      <c r="O457" s="178">
        <f t="shared" si="27"/>
        <v>0</v>
      </c>
      <c r="P457" s="262"/>
      <c r="Q457" s="360"/>
    </row>
    <row r="458" spans="2:17" x14ac:dyDescent="0.25">
      <c r="B458" s="293"/>
      <c r="C458" s="262"/>
      <c r="D458" s="226"/>
      <c r="E458" s="227"/>
      <c r="F458" s="228"/>
      <c r="G458" s="385">
        <v>365</v>
      </c>
      <c r="H458" s="229"/>
      <c r="I458" s="233"/>
      <c r="J458" s="178">
        <f t="shared" si="24"/>
        <v>0</v>
      </c>
      <c r="K458" s="178">
        <f t="shared" si="25"/>
        <v>0</v>
      </c>
      <c r="L458" s="227"/>
      <c r="M458" s="234"/>
      <c r="N458" s="178">
        <f t="shared" si="26"/>
        <v>0</v>
      </c>
      <c r="O458" s="178">
        <f t="shared" si="27"/>
        <v>0</v>
      </c>
      <c r="P458" s="262"/>
      <c r="Q458" s="360"/>
    </row>
    <row r="459" spans="2:17" x14ac:dyDescent="0.25">
      <c r="B459" s="293"/>
      <c r="C459" s="262"/>
      <c r="D459" s="226"/>
      <c r="E459" s="227"/>
      <c r="F459" s="228"/>
      <c r="G459" s="385">
        <v>365</v>
      </c>
      <c r="H459" s="229"/>
      <c r="I459" s="233"/>
      <c r="J459" s="178">
        <f t="shared" si="24"/>
        <v>0</v>
      </c>
      <c r="K459" s="178">
        <f t="shared" si="25"/>
        <v>0</v>
      </c>
      <c r="L459" s="227"/>
      <c r="M459" s="234"/>
      <c r="N459" s="178">
        <f t="shared" si="26"/>
        <v>0</v>
      </c>
      <c r="O459" s="178">
        <f t="shared" si="27"/>
        <v>0</v>
      </c>
      <c r="P459" s="262"/>
      <c r="Q459" s="360"/>
    </row>
    <row r="460" spans="2:17" x14ac:dyDescent="0.25">
      <c r="B460" s="293"/>
      <c r="C460" s="262"/>
      <c r="D460" s="226"/>
      <c r="E460" s="227"/>
      <c r="F460" s="228"/>
      <c r="G460" s="385">
        <v>365</v>
      </c>
      <c r="H460" s="229"/>
      <c r="I460" s="233"/>
      <c r="J460" s="178">
        <f t="shared" si="24"/>
        <v>0</v>
      </c>
      <c r="K460" s="178">
        <f t="shared" si="25"/>
        <v>0</v>
      </c>
      <c r="L460" s="227"/>
      <c r="M460" s="234"/>
      <c r="N460" s="178">
        <f t="shared" si="26"/>
        <v>0</v>
      </c>
      <c r="O460" s="178">
        <f t="shared" si="27"/>
        <v>0</v>
      </c>
      <c r="P460" s="262"/>
      <c r="Q460" s="360"/>
    </row>
    <row r="461" spans="2:17" x14ac:dyDescent="0.25">
      <c r="B461" s="293"/>
      <c r="C461" s="262"/>
      <c r="D461" s="226"/>
      <c r="E461" s="227"/>
      <c r="F461" s="228"/>
      <c r="G461" s="385">
        <v>365</v>
      </c>
      <c r="H461" s="229"/>
      <c r="I461" s="233"/>
      <c r="J461" s="178">
        <f t="shared" si="24"/>
        <v>0</v>
      </c>
      <c r="K461" s="178">
        <f t="shared" si="25"/>
        <v>0</v>
      </c>
      <c r="L461" s="227"/>
      <c r="M461" s="234"/>
      <c r="N461" s="178">
        <f t="shared" si="26"/>
        <v>0</v>
      </c>
      <c r="O461" s="178">
        <f t="shared" si="27"/>
        <v>0</v>
      </c>
      <c r="P461" s="262"/>
      <c r="Q461" s="360"/>
    </row>
    <row r="462" spans="2:17" x14ac:dyDescent="0.25">
      <c r="B462" s="293"/>
      <c r="C462" s="262"/>
      <c r="D462" s="226"/>
      <c r="E462" s="227"/>
      <c r="F462" s="228"/>
      <c r="G462" s="385">
        <v>365</v>
      </c>
      <c r="H462" s="229"/>
      <c r="I462" s="233"/>
      <c r="J462" s="178">
        <f t="shared" si="24"/>
        <v>0</v>
      </c>
      <c r="K462" s="178">
        <f t="shared" si="25"/>
        <v>0</v>
      </c>
      <c r="L462" s="227"/>
      <c r="M462" s="234"/>
      <c r="N462" s="178">
        <f t="shared" si="26"/>
        <v>0</v>
      </c>
      <c r="O462" s="178">
        <f t="shared" si="27"/>
        <v>0</v>
      </c>
      <c r="P462" s="262"/>
      <c r="Q462" s="360"/>
    </row>
    <row r="463" spans="2:17" x14ac:dyDescent="0.25">
      <c r="B463" s="293"/>
      <c r="C463" s="262"/>
      <c r="D463" s="226"/>
      <c r="E463" s="227"/>
      <c r="F463" s="228"/>
      <c r="G463" s="385">
        <v>365</v>
      </c>
      <c r="H463" s="229"/>
      <c r="I463" s="233"/>
      <c r="J463" s="178">
        <f t="shared" si="24"/>
        <v>0</v>
      </c>
      <c r="K463" s="178">
        <f t="shared" si="25"/>
        <v>0</v>
      </c>
      <c r="L463" s="227"/>
      <c r="M463" s="234"/>
      <c r="N463" s="178">
        <f t="shared" si="26"/>
        <v>0</v>
      </c>
      <c r="O463" s="178">
        <f t="shared" si="27"/>
        <v>0</v>
      </c>
      <c r="P463" s="262"/>
      <c r="Q463" s="360"/>
    </row>
    <row r="464" spans="2:17" x14ac:dyDescent="0.25">
      <c r="B464" s="293"/>
      <c r="C464" s="262"/>
      <c r="D464" s="226"/>
      <c r="E464" s="227"/>
      <c r="F464" s="228"/>
      <c r="G464" s="385">
        <v>365</v>
      </c>
      <c r="H464" s="229"/>
      <c r="I464" s="233"/>
      <c r="J464" s="178">
        <f t="shared" si="24"/>
        <v>0</v>
      </c>
      <c r="K464" s="178">
        <f t="shared" si="25"/>
        <v>0</v>
      </c>
      <c r="L464" s="227"/>
      <c r="M464" s="234"/>
      <c r="N464" s="178">
        <f t="shared" si="26"/>
        <v>0</v>
      </c>
      <c r="O464" s="178">
        <f t="shared" si="27"/>
        <v>0</v>
      </c>
      <c r="P464" s="262"/>
      <c r="Q464" s="360"/>
    </row>
    <row r="465" spans="2:17" x14ac:dyDescent="0.25">
      <c r="B465" s="293"/>
      <c r="C465" s="262"/>
      <c r="D465" s="226"/>
      <c r="E465" s="227"/>
      <c r="F465" s="228"/>
      <c r="G465" s="385">
        <v>365</v>
      </c>
      <c r="H465" s="229"/>
      <c r="I465" s="233"/>
      <c r="J465" s="178">
        <f t="shared" si="24"/>
        <v>0</v>
      </c>
      <c r="K465" s="178">
        <f t="shared" si="25"/>
        <v>0</v>
      </c>
      <c r="L465" s="227"/>
      <c r="M465" s="234"/>
      <c r="N465" s="178">
        <f t="shared" si="26"/>
        <v>0</v>
      </c>
      <c r="O465" s="178">
        <f t="shared" si="27"/>
        <v>0</v>
      </c>
      <c r="P465" s="262"/>
      <c r="Q465" s="360"/>
    </row>
    <row r="466" spans="2:17" x14ac:dyDescent="0.25">
      <c r="B466" s="293"/>
      <c r="C466" s="262"/>
      <c r="D466" s="226"/>
      <c r="E466" s="227"/>
      <c r="F466" s="228"/>
      <c r="G466" s="385">
        <v>365</v>
      </c>
      <c r="H466" s="229"/>
      <c r="I466" s="233"/>
      <c r="J466" s="178">
        <f t="shared" si="24"/>
        <v>0</v>
      </c>
      <c r="K466" s="178">
        <f t="shared" si="25"/>
        <v>0</v>
      </c>
      <c r="L466" s="227"/>
      <c r="M466" s="234"/>
      <c r="N466" s="178">
        <f t="shared" si="26"/>
        <v>0</v>
      </c>
      <c r="O466" s="178">
        <f t="shared" si="27"/>
        <v>0</v>
      </c>
      <c r="P466" s="262"/>
      <c r="Q466" s="360"/>
    </row>
    <row r="467" spans="2:17" x14ac:dyDescent="0.25">
      <c r="B467" s="293"/>
      <c r="C467" s="262"/>
      <c r="D467" s="226"/>
      <c r="E467" s="227"/>
      <c r="F467" s="228"/>
      <c r="G467" s="385">
        <v>365</v>
      </c>
      <c r="H467" s="229"/>
      <c r="I467" s="233"/>
      <c r="J467" s="178">
        <f t="shared" si="24"/>
        <v>0</v>
      </c>
      <c r="K467" s="178">
        <f t="shared" si="25"/>
        <v>0</v>
      </c>
      <c r="L467" s="227"/>
      <c r="M467" s="234"/>
      <c r="N467" s="178">
        <f t="shared" si="26"/>
        <v>0</v>
      </c>
      <c r="O467" s="178">
        <f t="shared" si="27"/>
        <v>0</v>
      </c>
      <c r="P467" s="262"/>
      <c r="Q467" s="360"/>
    </row>
    <row r="468" spans="2:17" x14ac:dyDescent="0.25">
      <c r="B468" s="293"/>
      <c r="C468" s="262"/>
      <c r="D468" s="226"/>
      <c r="E468" s="227"/>
      <c r="F468" s="228"/>
      <c r="G468" s="385">
        <v>365</v>
      </c>
      <c r="H468" s="229"/>
      <c r="I468" s="233"/>
      <c r="J468" s="178">
        <f t="shared" si="24"/>
        <v>0</v>
      </c>
      <c r="K468" s="178">
        <f t="shared" si="25"/>
        <v>0</v>
      </c>
      <c r="L468" s="227"/>
      <c r="M468" s="234"/>
      <c r="N468" s="178">
        <f t="shared" si="26"/>
        <v>0</v>
      </c>
      <c r="O468" s="178">
        <f t="shared" si="27"/>
        <v>0</v>
      </c>
      <c r="P468" s="262"/>
      <c r="Q468" s="360"/>
    </row>
    <row r="469" spans="2:17" x14ac:dyDescent="0.25">
      <c r="B469" s="293"/>
      <c r="C469" s="262"/>
      <c r="D469" s="226"/>
      <c r="E469" s="227"/>
      <c r="F469" s="228"/>
      <c r="G469" s="385">
        <v>365</v>
      </c>
      <c r="H469" s="229"/>
      <c r="I469" s="233"/>
      <c r="J469" s="178">
        <f t="shared" si="24"/>
        <v>0</v>
      </c>
      <c r="K469" s="178">
        <f t="shared" si="25"/>
        <v>0</v>
      </c>
      <c r="L469" s="227"/>
      <c r="M469" s="234"/>
      <c r="N469" s="178">
        <f t="shared" si="26"/>
        <v>0</v>
      </c>
      <c r="O469" s="178">
        <f t="shared" si="27"/>
        <v>0</v>
      </c>
      <c r="P469" s="262"/>
      <c r="Q469" s="360"/>
    </row>
    <row r="470" spans="2:17" x14ac:dyDescent="0.25">
      <c r="B470" s="293"/>
      <c r="C470" s="262"/>
      <c r="D470" s="226"/>
      <c r="E470" s="227"/>
      <c r="F470" s="228"/>
      <c r="G470" s="385">
        <v>365</v>
      </c>
      <c r="H470" s="229"/>
      <c r="I470" s="233"/>
      <c r="J470" s="178">
        <f t="shared" si="24"/>
        <v>0</v>
      </c>
      <c r="K470" s="178">
        <f t="shared" si="25"/>
        <v>0</v>
      </c>
      <c r="L470" s="227"/>
      <c r="M470" s="234"/>
      <c r="N470" s="178">
        <f t="shared" si="26"/>
        <v>0</v>
      </c>
      <c r="O470" s="178">
        <f t="shared" si="27"/>
        <v>0</v>
      </c>
      <c r="P470" s="262"/>
      <c r="Q470" s="360"/>
    </row>
    <row r="471" spans="2:17" x14ac:dyDescent="0.25">
      <c r="B471" s="293"/>
      <c r="C471" s="262"/>
      <c r="D471" s="226"/>
      <c r="E471" s="227"/>
      <c r="F471" s="228"/>
      <c r="G471" s="385">
        <v>365</v>
      </c>
      <c r="H471" s="229"/>
      <c r="I471" s="233"/>
      <c r="J471" s="178">
        <f t="shared" si="24"/>
        <v>0</v>
      </c>
      <c r="K471" s="178">
        <f t="shared" si="25"/>
        <v>0</v>
      </c>
      <c r="L471" s="227"/>
      <c r="M471" s="234"/>
      <c r="N471" s="178">
        <f t="shared" si="26"/>
        <v>0</v>
      </c>
      <c r="O471" s="178">
        <f t="shared" si="27"/>
        <v>0</v>
      </c>
      <c r="P471" s="262"/>
      <c r="Q471" s="360"/>
    </row>
    <row r="472" spans="2:17" x14ac:dyDescent="0.25">
      <c r="B472" s="293"/>
      <c r="C472" s="262"/>
      <c r="D472" s="226"/>
      <c r="E472" s="227"/>
      <c r="F472" s="228"/>
      <c r="G472" s="385">
        <v>365</v>
      </c>
      <c r="H472" s="229"/>
      <c r="I472" s="233"/>
      <c r="J472" s="178">
        <f t="shared" si="24"/>
        <v>0</v>
      </c>
      <c r="K472" s="178">
        <f t="shared" si="25"/>
        <v>0</v>
      </c>
      <c r="L472" s="227"/>
      <c r="M472" s="234"/>
      <c r="N472" s="178">
        <f t="shared" si="26"/>
        <v>0</v>
      </c>
      <c r="O472" s="178">
        <f t="shared" si="27"/>
        <v>0</v>
      </c>
      <c r="P472" s="262"/>
      <c r="Q472" s="360"/>
    </row>
    <row r="473" spans="2:17" x14ac:dyDescent="0.25">
      <c r="B473" s="293"/>
      <c r="C473" s="262"/>
      <c r="D473" s="226"/>
      <c r="E473" s="227"/>
      <c r="F473" s="228"/>
      <c r="G473" s="385">
        <v>365</v>
      </c>
      <c r="H473" s="229"/>
      <c r="I473" s="233"/>
      <c r="J473" s="178">
        <f t="shared" si="24"/>
        <v>0</v>
      </c>
      <c r="K473" s="178">
        <f t="shared" si="25"/>
        <v>0</v>
      </c>
      <c r="L473" s="227"/>
      <c r="M473" s="234"/>
      <c r="N473" s="178">
        <f t="shared" si="26"/>
        <v>0</v>
      </c>
      <c r="O473" s="178">
        <f t="shared" si="27"/>
        <v>0</v>
      </c>
      <c r="P473" s="262"/>
      <c r="Q473" s="360"/>
    </row>
    <row r="474" spans="2:17" x14ac:dyDescent="0.25">
      <c r="B474" s="293"/>
      <c r="C474" s="262"/>
      <c r="D474" s="226"/>
      <c r="E474" s="227"/>
      <c r="F474" s="228"/>
      <c r="G474" s="385">
        <v>365</v>
      </c>
      <c r="H474" s="229"/>
      <c r="I474" s="233"/>
      <c r="J474" s="178">
        <f t="shared" si="24"/>
        <v>0</v>
      </c>
      <c r="K474" s="178">
        <f t="shared" si="25"/>
        <v>0</v>
      </c>
      <c r="L474" s="227"/>
      <c r="M474" s="234"/>
      <c r="N474" s="178">
        <f t="shared" si="26"/>
        <v>0</v>
      </c>
      <c r="O474" s="178">
        <f t="shared" si="27"/>
        <v>0</v>
      </c>
      <c r="P474" s="262"/>
      <c r="Q474" s="360"/>
    </row>
    <row r="475" spans="2:17" x14ac:dyDescent="0.25">
      <c r="B475" s="293"/>
      <c r="C475" s="262"/>
      <c r="D475" s="226"/>
      <c r="E475" s="227"/>
      <c r="F475" s="228"/>
      <c r="G475" s="385">
        <v>365</v>
      </c>
      <c r="H475" s="229"/>
      <c r="I475" s="233"/>
      <c r="J475" s="178">
        <f t="shared" si="24"/>
        <v>0</v>
      </c>
      <c r="K475" s="178">
        <f t="shared" si="25"/>
        <v>0</v>
      </c>
      <c r="L475" s="227"/>
      <c r="M475" s="234"/>
      <c r="N475" s="178">
        <f t="shared" si="26"/>
        <v>0</v>
      </c>
      <c r="O475" s="178">
        <f t="shared" si="27"/>
        <v>0</v>
      </c>
      <c r="P475" s="262"/>
      <c r="Q475" s="360"/>
    </row>
    <row r="476" spans="2:17" x14ac:dyDescent="0.25">
      <c r="B476" s="293"/>
      <c r="C476" s="262"/>
      <c r="D476" s="226"/>
      <c r="E476" s="227"/>
      <c r="F476" s="228"/>
      <c r="G476" s="385">
        <v>365</v>
      </c>
      <c r="H476" s="229"/>
      <c r="I476" s="233"/>
      <c r="J476" s="178">
        <f t="shared" si="24"/>
        <v>0</v>
      </c>
      <c r="K476" s="178">
        <f t="shared" si="25"/>
        <v>0</v>
      </c>
      <c r="L476" s="227"/>
      <c r="M476" s="234"/>
      <c r="N476" s="178">
        <f t="shared" si="26"/>
        <v>0</v>
      </c>
      <c r="O476" s="178">
        <f t="shared" si="27"/>
        <v>0</v>
      </c>
      <c r="P476" s="262"/>
      <c r="Q476" s="360"/>
    </row>
    <row r="477" spans="2:17" x14ac:dyDescent="0.25">
      <c r="B477" s="293"/>
      <c r="C477" s="262"/>
      <c r="D477" s="226"/>
      <c r="E477" s="227"/>
      <c r="F477" s="228"/>
      <c r="G477" s="385">
        <v>365</v>
      </c>
      <c r="H477" s="229"/>
      <c r="I477" s="233"/>
      <c r="J477" s="178">
        <f t="shared" si="24"/>
        <v>0</v>
      </c>
      <c r="K477" s="178">
        <f t="shared" si="25"/>
        <v>0</v>
      </c>
      <c r="L477" s="227"/>
      <c r="M477" s="234"/>
      <c r="N477" s="178">
        <f t="shared" si="26"/>
        <v>0</v>
      </c>
      <c r="O477" s="178">
        <f t="shared" si="27"/>
        <v>0</v>
      </c>
      <c r="P477" s="262"/>
      <c r="Q477" s="360"/>
    </row>
    <row r="478" spans="2:17" x14ac:dyDescent="0.25">
      <c r="B478" s="293"/>
      <c r="C478" s="262"/>
      <c r="D478" s="226"/>
      <c r="E478" s="227"/>
      <c r="F478" s="228"/>
      <c r="G478" s="385">
        <v>365</v>
      </c>
      <c r="H478" s="229"/>
      <c r="I478" s="233"/>
      <c r="J478" s="178">
        <f t="shared" si="24"/>
        <v>0</v>
      </c>
      <c r="K478" s="178">
        <f t="shared" si="25"/>
        <v>0</v>
      </c>
      <c r="L478" s="227"/>
      <c r="M478" s="234"/>
      <c r="N478" s="178">
        <f t="shared" si="26"/>
        <v>0</v>
      </c>
      <c r="O478" s="178">
        <f t="shared" si="27"/>
        <v>0</v>
      </c>
      <c r="P478" s="262"/>
      <c r="Q478" s="360"/>
    </row>
    <row r="479" spans="2:17" x14ac:dyDescent="0.25">
      <c r="B479" s="293"/>
      <c r="C479" s="262"/>
      <c r="D479" s="226"/>
      <c r="E479" s="227"/>
      <c r="F479" s="228"/>
      <c r="G479" s="385">
        <v>365</v>
      </c>
      <c r="H479" s="229"/>
      <c r="I479" s="233"/>
      <c r="J479" s="178">
        <f t="shared" si="24"/>
        <v>0</v>
      </c>
      <c r="K479" s="178">
        <f t="shared" si="25"/>
        <v>0</v>
      </c>
      <c r="L479" s="227"/>
      <c r="M479" s="234"/>
      <c r="N479" s="178">
        <f t="shared" si="26"/>
        <v>0</v>
      </c>
      <c r="O479" s="178">
        <f t="shared" si="27"/>
        <v>0</v>
      </c>
      <c r="P479" s="262"/>
      <c r="Q479" s="360"/>
    </row>
    <row r="480" spans="2:17" x14ac:dyDescent="0.25">
      <c r="B480" s="293"/>
      <c r="C480" s="262"/>
      <c r="D480" s="226"/>
      <c r="E480" s="227"/>
      <c r="F480" s="228"/>
      <c r="G480" s="385">
        <v>365</v>
      </c>
      <c r="H480" s="229"/>
      <c r="I480" s="233"/>
      <c r="J480" s="178">
        <f t="shared" si="24"/>
        <v>0</v>
      </c>
      <c r="K480" s="178">
        <f t="shared" si="25"/>
        <v>0</v>
      </c>
      <c r="L480" s="227"/>
      <c r="M480" s="234"/>
      <c r="N480" s="178">
        <f t="shared" si="26"/>
        <v>0</v>
      </c>
      <c r="O480" s="178">
        <f t="shared" si="27"/>
        <v>0</v>
      </c>
      <c r="P480" s="262"/>
      <c r="Q480" s="360"/>
    </row>
    <row r="481" spans="2:17" x14ac:dyDescent="0.25">
      <c r="B481" s="293"/>
      <c r="C481" s="262"/>
      <c r="D481" s="226"/>
      <c r="E481" s="227"/>
      <c r="F481" s="228"/>
      <c r="G481" s="385">
        <v>365</v>
      </c>
      <c r="H481" s="229"/>
      <c r="I481" s="233"/>
      <c r="J481" s="178">
        <f t="shared" si="24"/>
        <v>0</v>
      </c>
      <c r="K481" s="178">
        <f t="shared" si="25"/>
        <v>0</v>
      </c>
      <c r="L481" s="227"/>
      <c r="M481" s="234"/>
      <c r="N481" s="178">
        <f t="shared" si="26"/>
        <v>0</v>
      </c>
      <c r="O481" s="178">
        <f t="shared" si="27"/>
        <v>0</v>
      </c>
      <c r="P481" s="262"/>
      <c r="Q481" s="360"/>
    </row>
    <row r="482" spans="2:17" x14ac:dyDescent="0.25">
      <c r="B482" s="293"/>
      <c r="C482" s="262"/>
      <c r="D482" s="226"/>
      <c r="E482" s="227"/>
      <c r="F482" s="228"/>
      <c r="G482" s="385">
        <v>365</v>
      </c>
      <c r="H482" s="229"/>
      <c r="I482" s="233"/>
      <c r="J482" s="178">
        <f t="shared" si="24"/>
        <v>0</v>
      </c>
      <c r="K482" s="178">
        <f t="shared" si="25"/>
        <v>0</v>
      </c>
      <c r="L482" s="227"/>
      <c r="M482" s="234"/>
      <c r="N482" s="178">
        <f t="shared" si="26"/>
        <v>0</v>
      </c>
      <c r="O482" s="178">
        <f t="shared" si="27"/>
        <v>0</v>
      </c>
      <c r="P482" s="262"/>
      <c r="Q482" s="360"/>
    </row>
    <row r="483" spans="2:17" x14ac:dyDescent="0.25">
      <c r="B483" s="293"/>
      <c r="C483" s="262"/>
      <c r="D483" s="226"/>
      <c r="E483" s="227"/>
      <c r="F483" s="228"/>
      <c r="G483" s="385">
        <v>365</v>
      </c>
      <c r="H483" s="229"/>
      <c r="I483" s="233"/>
      <c r="J483" s="178">
        <f t="shared" si="24"/>
        <v>0</v>
      </c>
      <c r="K483" s="178">
        <f t="shared" si="25"/>
        <v>0</v>
      </c>
      <c r="L483" s="227"/>
      <c r="M483" s="234"/>
      <c r="N483" s="178">
        <f t="shared" si="26"/>
        <v>0</v>
      </c>
      <c r="O483" s="178">
        <f t="shared" si="27"/>
        <v>0</v>
      </c>
      <c r="P483" s="262"/>
      <c r="Q483" s="360"/>
    </row>
    <row r="484" spans="2:17" x14ac:dyDescent="0.25">
      <c r="B484" s="293"/>
      <c r="C484" s="262"/>
      <c r="D484" s="226"/>
      <c r="E484" s="227"/>
      <c r="F484" s="228"/>
      <c r="G484" s="385">
        <v>365</v>
      </c>
      <c r="H484" s="229"/>
      <c r="I484" s="233"/>
      <c r="J484" s="178">
        <f t="shared" si="24"/>
        <v>0</v>
      </c>
      <c r="K484" s="178">
        <f t="shared" si="25"/>
        <v>0</v>
      </c>
      <c r="L484" s="227"/>
      <c r="M484" s="234"/>
      <c r="N484" s="178">
        <f t="shared" si="26"/>
        <v>0</v>
      </c>
      <c r="O484" s="178">
        <f t="shared" si="27"/>
        <v>0</v>
      </c>
      <c r="P484" s="262"/>
      <c r="Q484" s="360"/>
    </row>
    <row r="485" spans="2:17" x14ac:dyDescent="0.25">
      <c r="B485" s="293"/>
      <c r="C485" s="262"/>
      <c r="D485" s="226"/>
      <c r="E485" s="227"/>
      <c r="F485" s="228"/>
      <c r="G485" s="385">
        <v>365</v>
      </c>
      <c r="H485" s="229"/>
      <c r="I485" s="233"/>
      <c r="J485" s="178">
        <f t="shared" si="24"/>
        <v>0</v>
      </c>
      <c r="K485" s="178">
        <f t="shared" si="25"/>
        <v>0</v>
      </c>
      <c r="L485" s="227"/>
      <c r="M485" s="234"/>
      <c r="N485" s="178">
        <f t="shared" si="26"/>
        <v>0</v>
      </c>
      <c r="O485" s="178">
        <f t="shared" si="27"/>
        <v>0</v>
      </c>
      <c r="P485" s="262"/>
      <c r="Q485" s="360"/>
    </row>
    <row r="486" spans="2:17" x14ac:dyDescent="0.25">
      <c r="B486" s="293"/>
      <c r="C486" s="262"/>
      <c r="D486" s="226"/>
      <c r="E486" s="227"/>
      <c r="F486" s="228"/>
      <c r="G486" s="385">
        <v>365</v>
      </c>
      <c r="H486" s="229"/>
      <c r="I486" s="233"/>
      <c r="J486" s="178">
        <f t="shared" si="24"/>
        <v>0</v>
      </c>
      <c r="K486" s="178">
        <f t="shared" si="25"/>
        <v>0</v>
      </c>
      <c r="L486" s="227"/>
      <c r="M486" s="234"/>
      <c r="N486" s="178">
        <f t="shared" si="26"/>
        <v>0</v>
      </c>
      <c r="O486" s="178">
        <f t="shared" si="27"/>
        <v>0</v>
      </c>
      <c r="P486" s="262"/>
      <c r="Q486" s="360"/>
    </row>
    <row r="487" spans="2:17" x14ac:dyDescent="0.25">
      <c r="B487" s="293"/>
      <c r="C487" s="262"/>
      <c r="D487" s="226"/>
      <c r="E487" s="227"/>
      <c r="F487" s="228"/>
      <c r="G487" s="385">
        <v>365</v>
      </c>
      <c r="H487" s="229"/>
      <c r="I487" s="233"/>
      <c r="J487" s="178">
        <f t="shared" si="24"/>
        <v>0</v>
      </c>
      <c r="K487" s="178">
        <f t="shared" si="25"/>
        <v>0</v>
      </c>
      <c r="L487" s="227"/>
      <c r="M487" s="234"/>
      <c r="N487" s="178">
        <f t="shared" si="26"/>
        <v>0</v>
      </c>
      <c r="O487" s="178">
        <f t="shared" si="27"/>
        <v>0</v>
      </c>
      <c r="P487" s="262"/>
      <c r="Q487" s="360"/>
    </row>
    <row r="488" spans="2:17" x14ac:dyDescent="0.25">
      <c r="B488" s="293"/>
      <c r="C488" s="262"/>
      <c r="D488" s="226"/>
      <c r="E488" s="227"/>
      <c r="F488" s="228"/>
      <c r="G488" s="385">
        <v>365</v>
      </c>
      <c r="H488" s="229"/>
      <c r="I488" s="233"/>
      <c r="J488" s="178">
        <f t="shared" si="24"/>
        <v>0</v>
      </c>
      <c r="K488" s="178">
        <f t="shared" si="25"/>
        <v>0</v>
      </c>
      <c r="L488" s="227"/>
      <c r="M488" s="234"/>
      <c r="N488" s="178">
        <f t="shared" si="26"/>
        <v>0</v>
      </c>
      <c r="O488" s="178">
        <f t="shared" si="27"/>
        <v>0</v>
      </c>
      <c r="P488" s="262"/>
      <c r="Q488" s="360"/>
    </row>
    <row r="489" spans="2:17" x14ac:dyDescent="0.25">
      <c r="B489" s="293"/>
      <c r="C489" s="262"/>
      <c r="D489" s="226"/>
      <c r="E489" s="227"/>
      <c r="F489" s="228"/>
      <c r="G489" s="385">
        <v>365</v>
      </c>
      <c r="H489" s="229"/>
      <c r="I489" s="233"/>
      <c r="J489" s="178">
        <f t="shared" si="24"/>
        <v>0</v>
      </c>
      <c r="K489" s="178">
        <f t="shared" si="25"/>
        <v>0</v>
      </c>
      <c r="L489" s="227"/>
      <c r="M489" s="234"/>
      <c r="N489" s="178">
        <f t="shared" si="26"/>
        <v>0</v>
      </c>
      <c r="O489" s="178">
        <f t="shared" si="27"/>
        <v>0</v>
      </c>
      <c r="P489" s="262"/>
      <c r="Q489" s="360"/>
    </row>
    <row r="490" spans="2:17" x14ac:dyDescent="0.25">
      <c r="B490" s="293"/>
      <c r="C490" s="262"/>
      <c r="D490" s="226"/>
      <c r="E490" s="227"/>
      <c r="F490" s="228"/>
      <c r="G490" s="385">
        <v>365</v>
      </c>
      <c r="H490" s="229"/>
      <c r="I490" s="233"/>
      <c r="J490" s="178">
        <f t="shared" si="24"/>
        <v>0</v>
      </c>
      <c r="K490" s="178">
        <f t="shared" si="25"/>
        <v>0</v>
      </c>
      <c r="L490" s="227"/>
      <c r="M490" s="234"/>
      <c r="N490" s="178">
        <f t="shared" si="26"/>
        <v>0</v>
      </c>
      <c r="O490" s="178">
        <f t="shared" si="27"/>
        <v>0</v>
      </c>
      <c r="P490" s="262"/>
      <c r="Q490" s="360"/>
    </row>
    <row r="491" spans="2:17" x14ac:dyDescent="0.25">
      <c r="B491" s="293"/>
      <c r="C491" s="262"/>
      <c r="D491" s="226"/>
      <c r="E491" s="227"/>
      <c r="F491" s="228"/>
      <c r="G491" s="385">
        <v>365</v>
      </c>
      <c r="H491" s="229"/>
      <c r="I491" s="233"/>
      <c r="J491" s="178">
        <f t="shared" si="24"/>
        <v>0</v>
      </c>
      <c r="K491" s="178">
        <f t="shared" si="25"/>
        <v>0</v>
      </c>
      <c r="L491" s="227"/>
      <c r="M491" s="234"/>
      <c r="N491" s="178">
        <f t="shared" si="26"/>
        <v>0</v>
      </c>
      <c r="O491" s="178">
        <f t="shared" si="27"/>
        <v>0</v>
      </c>
      <c r="P491" s="262"/>
      <c r="Q491" s="360"/>
    </row>
    <row r="492" spans="2:17" x14ac:dyDescent="0.25">
      <c r="B492" s="293"/>
      <c r="C492" s="262"/>
      <c r="D492" s="226"/>
      <c r="E492" s="227"/>
      <c r="F492" s="228"/>
      <c r="G492" s="385">
        <v>365</v>
      </c>
      <c r="H492" s="229"/>
      <c r="I492" s="233"/>
      <c r="J492" s="178">
        <f t="shared" si="24"/>
        <v>0</v>
      </c>
      <c r="K492" s="178">
        <f t="shared" si="25"/>
        <v>0</v>
      </c>
      <c r="L492" s="227"/>
      <c r="M492" s="234"/>
      <c r="N492" s="178">
        <f t="shared" si="26"/>
        <v>0</v>
      </c>
      <c r="O492" s="178">
        <f t="shared" si="27"/>
        <v>0</v>
      </c>
      <c r="P492" s="262"/>
      <c r="Q492" s="360"/>
    </row>
    <row r="493" spans="2:17" x14ac:dyDescent="0.25">
      <c r="B493" s="293"/>
      <c r="C493" s="262"/>
      <c r="D493" s="226"/>
      <c r="E493" s="227"/>
      <c r="F493" s="228"/>
      <c r="G493" s="385">
        <v>365</v>
      </c>
      <c r="H493" s="229"/>
      <c r="I493" s="233"/>
      <c r="J493" s="178">
        <f t="shared" si="24"/>
        <v>0</v>
      </c>
      <c r="K493" s="178">
        <f t="shared" si="25"/>
        <v>0</v>
      </c>
      <c r="L493" s="227"/>
      <c r="M493" s="234"/>
      <c r="N493" s="178">
        <f t="shared" si="26"/>
        <v>0</v>
      </c>
      <c r="O493" s="178">
        <f t="shared" si="27"/>
        <v>0</v>
      </c>
      <c r="P493" s="262"/>
      <c r="Q493" s="360"/>
    </row>
    <row r="494" spans="2:17" x14ac:dyDescent="0.25">
      <c r="B494" s="293"/>
      <c r="C494" s="262"/>
      <c r="D494" s="226"/>
      <c r="E494" s="227"/>
      <c r="F494" s="228"/>
      <c r="G494" s="385">
        <v>365</v>
      </c>
      <c r="H494" s="229"/>
      <c r="I494" s="233"/>
      <c r="J494" s="178">
        <f t="shared" si="24"/>
        <v>0</v>
      </c>
      <c r="K494" s="178">
        <f t="shared" si="25"/>
        <v>0</v>
      </c>
      <c r="L494" s="227"/>
      <c r="M494" s="234"/>
      <c r="N494" s="178">
        <f t="shared" si="26"/>
        <v>0</v>
      </c>
      <c r="O494" s="178">
        <f t="shared" si="27"/>
        <v>0</v>
      </c>
      <c r="P494" s="262"/>
      <c r="Q494" s="360"/>
    </row>
    <row r="495" spans="2:17" x14ac:dyDescent="0.25">
      <c r="B495" s="293"/>
      <c r="C495" s="262"/>
      <c r="D495" s="226"/>
      <c r="E495" s="227"/>
      <c r="F495" s="228"/>
      <c r="G495" s="385">
        <v>365</v>
      </c>
      <c r="H495" s="229"/>
      <c r="I495" s="233"/>
      <c r="J495" s="178">
        <f t="shared" si="24"/>
        <v>0</v>
      </c>
      <c r="K495" s="178">
        <f t="shared" si="25"/>
        <v>0</v>
      </c>
      <c r="L495" s="227"/>
      <c r="M495" s="234"/>
      <c r="N495" s="178">
        <f t="shared" si="26"/>
        <v>0</v>
      </c>
      <c r="O495" s="178">
        <f t="shared" si="27"/>
        <v>0</v>
      </c>
      <c r="P495" s="262"/>
      <c r="Q495" s="360"/>
    </row>
    <row r="496" spans="2:17" x14ac:dyDescent="0.25">
      <c r="B496" s="293"/>
      <c r="C496" s="262"/>
      <c r="D496" s="226"/>
      <c r="E496" s="227"/>
      <c r="F496" s="228"/>
      <c r="G496" s="385">
        <v>365</v>
      </c>
      <c r="H496" s="229"/>
      <c r="I496" s="233"/>
      <c r="J496" s="178">
        <f t="shared" si="24"/>
        <v>0</v>
      </c>
      <c r="K496" s="178">
        <f t="shared" si="25"/>
        <v>0</v>
      </c>
      <c r="L496" s="227"/>
      <c r="M496" s="234"/>
      <c r="N496" s="178">
        <f t="shared" si="26"/>
        <v>0</v>
      </c>
      <c r="O496" s="178">
        <f t="shared" si="27"/>
        <v>0</v>
      </c>
      <c r="P496" s="262"/>
      <c r="Q496" s="360"/>
    </row>
    <row r="497" spans="2:17" x14ac:dyDescent="0.25">
      <c r="B497" s="293"/>
      <c r="C497" s="262"/>
      <c r="D497" s="226"/>
      <c r="E497" s="227"/>
      <c r="F497" s="228"/>
      <c r="G497" s="385">
        <v>365</v>
      </c>
      <c r="H497" s="229"/>
      <c r="I497" s="233"/>
      <c r="J497" s="178">
        <f t="shared" si="24"/>
        <v>0</v>
      </c>
      <c r="K497" s="178">
        <f t="shared" si="25"/>
        <v>0</v>
      </c>
      <c r="L497" s="227"/>
      <c r="M497" s="234"/>
      <c r="N497" s="178">
        <f t="shared" si="26"/>
        <v>0</v>
      </c>
      <c r="O497" s="178">
        <f t="shared" si="27"/>
        <v>0</v>
      </c>
      <c r="P497" s="262"/>
      <c r="Q497" s="360"/>
    </row>
    <row r="498" spans="2:17" x14ac:dyDescent="0.25">
      <c r="B498" s="293"/>
      <c r="C498" s="262"/>
      <c r="D498" s="226"/>
      <c r="E498" s="227"/>
      <c r="F498" s="228"/>
      <c r="G498" s="385">
        <v>365</v>
      </c>
      <c r="H498" s="229"/>
      <c r="I498" s="233"/>
      <c r="J498" s="178">
        <f t="shared" si="24"/>
        <v>0</v>
      </c>
      <c r="K498" s="178">
        <f t="shared" si="25"/>
        <v>0</v>
      </c>
      <c r="L498" s="227"/>
      <c r="M498" s="234"/>
      <c r="N498" s="178">
        <f t="shared" si="26"/>
        <v>0</v>
      </c>
      <c r="O498" s="178">
        <f t="shared" si="27"/>
        <v>0</v>
      </c>
      <c r="P498" s="262"/>
      <c r="Q498" s="360"/>
    </row>
    <row r="499" spans="2:17" x14ac:dyDescent="0.25">
      <c r="B499" s="293"/>
      <c r="C499" s="262"/>
      <c r="D499" s="226"/>
      <c r="E499" s="227"/>
      <c r="F499" s="228"/>
      <c r="G499" s="385">
        <v>365</v>
      </c>
      <c r="H499" s="229"/>
      <c r="I499" s="233"/>
      <c r="J499" s="178">
        <f t="shared" si="24"/>
        <v>0</v>
      </c>
      <c r="K499" s="178">
        <f t="shared" si="25"/>
        <v>0</v>
      </c>
      <c r="L499" s="227"/>
      <c r="M499" s="234"/>
      <c r="N499" s="178">
        <f t="shared" si="26"/>
        <v>0</v>
      </c>
      <c r="O499" s="178">
        <f t="shared" si="27"/>
        <v>0</v>
      </c>
      <c r="P499" s="262"/>
      <c r="Q499" s="360"/>
    </row>
    <row r="500" spans="2:17" x14ac:dyDescent="0.25">
      <c r="B500" s="293"/>
      <c r="C500" s="262"/>
      <c r="D500" s="226"/>
      <c r="E500" s="227"/>
      <c r="F500" s="228"/>
      <c r="G500" s="385">
        <v>365</v>
      </c>
      <c r="H500" s="229"/>
      <c r="I500" s="233"/>
      <c r="J500" s="178">
        <f t="shared" si="24"/>
        <v>0</v>
      </c>
      <c r="K500" s="178">
        <f t="shared" si="25"/>
        <v>0</v>
      </c>
      <c r="L500" s="227"/>
      <c r="M500" s="234"/>
      <c r="N500" s="178">
        <f t="shared" si="26"/>
        <v>0</v>
      </c>
      <c r="O500" s="178">
        <f t="shared" si="27"/>
        <v>0</v>
      </c>
      <c r="P500" s="262"/>
      <c r="Q500" s="360"/>
    </row>
    <row r="501" spans="2:17" x14ac:dyDescent="0.25">
      <c r="B501" s="293"/>
      <c r="C501" s="262"/>
      <c r="D501" s="226"/>
      <c r="E501" s="227"/>
      <c r="F501" s="228"/>
      <c r="G501" s="385">
        <v>365</v>
      </c>
      <c r="H501" s="229"/>
      <c r="I501" s="233"/>
      <c r="J501" s="178">
        <f t="shared" si="24"/>
        <v>0</v>
      </c>
      <c r="K501" s="178">
        <f t="shared" si="25"/>
        <v>0</v>
      </c>
      <c r="L501" s="227"/>
      <c r="M501" s="234"/>
      <c r="N501" s="178">
        <f t="shared" si="26"/>
        <v>0</v>
      </c>
      <c r="O501" s="178">
        <f t="shared" si="27"/>
        <v>0</v>
      </c>
      <c r="P501" s="262"/>
      <c r="Q501" s="360"/>
    </row>
    <row r="502" spans="2:17" x14ac:dyDescent="0.25">
      <c r="B502" s="293"/>
      <c r="C502" s="262"/>
      <c r="D502" s="226"/>
      <c r="E502" s="227"/>
      <c r="F502" s="228"/>
      <c r="G502" s="385">
        <v>365</v>
      </c>
      <c r="H502" s="229"/>
      <c r="I502" s="233"/>
      <c r="J502" s="178">
        <f t="shared" si="24"/>
        <v>0</v>
      </c>
      <c r="K502" s="178">
        <f t="shared" si="25"/>
        <v>0</v>
      </c>
      <c r="L502" s="227"/>
      <c r="M502" s="234"/>
      <c r="N502" s="178">
        <f t="shared" si="26"/>
        <v>0</v>
      </c>
      <c r="O502" s="178">
        <f t="shared" si="27"/>
        <v>0</v>
      </c>
      <c r="P502" s="262"/>
      <c r="Q502" s="360"/>
    </row>
    <row r="503" spans="2:17" x14ac:dyDescent="0.25">
      <c r="B503" s="293"/>
      <c r="C503" s="262"/>
      <c r="D503" s="226"/>
      <c r="E503" s="227"/>
      <c r="F503" s="228"/>
      <c r="G503" s="385">
        <v>365</v>
      </c>
      <c r="H503" s="229"/>
      <c r="I503" s="233"/>
      <c r="J503" s="178">
        <f t="shared" si="24"/>
        <v>0</v>
      </c>
      <c r="K503" s="178">
        <f t="shared" si="25"/>
        <v>0</v>
      </c>
      <c r="L503" s="227"/>
      <c r="M503" s="234"/>
      <c r="N503" s="178">
        <f t="shared" si="26"/>
        <v>0</v>
      </c>
      <c r="O503" s="178">
        <f t="shared" si="27"/>
        <v>0</v>
      </c>
      <c r="P503" s="262"/>
      <c r="Q503" s="360"/>
    </row>
    <row r="504" spans="2:17" x14ac:dyDescent="0.25">
      <c r="B504" s="293"/>
      <c r="C504" s="262"/>
      <c r="D504" s="226"/>
      <c r="E504" s="227"/>
      <c r="F504" s="228"/>
      <c r="G504" s="385">
        <v>365</v>
      </c>
      <c r="H504" s="229"/>
      <c r="I504" s="233"/>
      <c r="J504" s="178">
        <f t="shared" si="24"/>
        <v>0</v>
      </c>
      <c r="K504" s="178">
        <f t="shared" si="25"/>
        <v>0</v>
      </c>
      <c r="L504" s="227"/>
      <c r="M504" s="234"/>
      <c r="N504" s="178">
        <f t="shared" si="26"/>
        <v>0</v>
      </c>
      <c r="O504" s="178">
        <f t="shared" si="27"/>
        <v>0</v>
      </c>
      <c r="P504" s="262"/>
      <c r="Q504" s="360"/>
    </row>
    <row r="505" spans="2:17" x14ac:dyDescent="0.25">
      <c r="B505" s="293"/>
      <c r="C505" s="262"/>
      <c r="D505" s="226"/>
      <c r="E505" s="227"/>
      <c r="F505" s="228"/>
      <c r="G505" s="385">
        <v>365</v>
      </c>
      <c r="H505" s="229"/>
      <c r="I505" s="233"/>
      <c r="J505" s="178">
        <f t="shared" si="24"/>
        <v>0</v>
      </c>
      <c r="K505" s="178">
        <f t="shared" si="25"/>
        <v>0</v>
      </c>
      <c r="L505" s="227"/>
      <c r="M505" s="234"/>
      <c r="N505" s="178">
        <f t="shared" si="26"/>
        <v>0</v>
      </c>
      <c r="O505" s="178">
        <f t="shared" si="27"/>
        <v>0</v>
      </c>
      <c r="P505" s="262"/>
      <c r="Q505" s="360"/>
    </row>
    <row r="506" spans="2:17" x14ac:dyDescent="0.25">
      <c r="B506" s="293"/>
      <c r="C506" s="262"/>
      <c r="D506" s="226"/>
      <c r="E506" s="227"/>
      <c r="F506" s="228"/>
      <c r="G506" s="385">
        <v>365</v>
      </c>
      <c r="H506" s="229"/>
      <c r="I506" s="233"/>
      <c r="J506" s="178">
        <f t="shared" si="24"/>
        <v>0</v>
      </c>
      <c r="K506" s="178">
        <f t="shared" si="25"/>
        <v>0</v>
      </c>
      <c r="L506" s="227"/>
      <c r="M506" s="234"/>
      <c r="N506" s="178">
        <f t="shared" si="26"/>
        <v>0</v>
      </c>
      <c r="O506" s="178">
        <f t="shared" si="27"/>
        <v>0</v>
      </c>
      <c r="P506" s="262"/>
      <c r="Q506" s="360"/>
    </row>
    <row r="507" spans="2:17" x14ac:dyDescent="0.25">
      <c r="B507" s="293"/>
      <c r="C507" s="262"/>
      <c r="D507" s="226"/>
      <c r="E507" s="227"/>
      <c r="F507" s="228"/>
      <c r="G507" s="385">
        <v>365</v>
      </c>
      <c r="H507" s="229"/>
      <c r="I507" s="233"/>
      <c r="J507" s="178">
        <f t="shared" ref="J507:J570" si="28">IF($E507&gt;0,MIN(ROUND((ROUND($G$116*$F507/$G507,0))*H507/$E507,0),MAX(0,H507-I507)),0)</f>
        <v>0</v>
      </c>
      <c r="K507" s="178">
        <f t="shared" ref="K507:K570" si="29">IF($E507&gt;0,H507-I507-J507,0)</f>
        <v>0</v>
      </c>
      <c r="L507" s="227"/>
      <c r="M507" s="234"/>
      <c r="N507" s="178">
        <f t="shared" ref="N507:N570" si="30">IF($E507&gt;0,MIN(ROUND((ROUND($G$116*$F507/$G507,0))*L507/$E507,0),MAX(0,L507-M507)),0)</f>
        <v>0</v>
      </c>
      <c r="O507" s="178">
        <f t="shared" ref="O507:O570" si="31">IF($E507&gt;0,L507-M507-N507,0)</f>
        <v>0</v>
      </c>
      <c r="P507" s="262"/>
      <c r="Q507" s="360"/>
    </row>
    <row r="508" spans="2:17" x14ac:dyDescent="0.25">
      <c r="B508" s="293"/>
      <c r="C508" s="262"/>
      <c r="D508" s="226"/>
      <c r="E508" s="227"/>
      <c r="F508" s="228"/>
      <c r="G508" s="385">
        <v>365</v>
      </c>
      <c r="H508" s="229"/>
      <c r="I508" s="233"/>
      <c r="J508" s="178">
        <f t="shared" si="28"/>
        <v>0</v>
      </c>
      <c r="K508" s="178">
        <f t="shared" si="29"/>
        <v>0</v>
      </c>
      <c r="L508" s="227"/>
      <c r="M508" s="234"/>
      <c r="N508" s="178">
        <f t="shared" si="30"/>
        <v>0</v>
      </c>
      <c r="O508" s="178">
        <f t="shared" si="31"/>
        <v>0</v>
      </c>
      <c r="P508" s="262"/>
      <c r="Q508" s="360"/>
    </row>
    <row r="509" spans="2:17" x14ac:dyDescent="0.25">
      <c r="B509" s="293"/>
      <c r="C509" s="262"/>
      <c r="D509" s="226"/>
      <c r="E509" s="227"/>
      <c r="F509" s="228"/>
      <c r="G509" s="385">
        <v>365</v>
      </c>
      <c r="H509" s="229"/>
      <c r="I509" s="233"/>
      <c r="J509" s="178">
        <f t="shared" si="28"/>
        <v>0</v>
      </c>
      <c r="K509" s="178">
        <f t="shared" si="29"/>
        <v>0</v>
      </c>
      <c r="L509" s="227"/>
      <c r="M509" s="234"/>
      <c r="N509" s="178">
        <f t="shared" si="30"/>
        <v>0</v>
      </c>
      <c r="O509" s="178">
        <f t="shared" si="31"/>
        <v>0</v>
      </c>
      <c r="P509" s="262"/>
      <c r="Q509" s="360"/>
    </row>
    <row r="510" spans="2:17" x14ac:dyDescent="0.25">
      <c r="B510" s="293"/>
      <c r="C510" s="262"/>
      <c r="D510" s="226"/>
      <c r="E510" s="227"/>
      <c r="F510" s="228"/>
      <c r="G510" s="385">
        <v>365</v>
      </c>
      <c r="H510" s="229"/>
      <c r="I510" s="233"/>
      <c r="J510" s="178">
        <f t="shared" si="28"/>
        <v>0</v>
      </c>
      <c r="K510" s="178">
        <f t="shared" si="29"/>
        <v>0</v>
      </c>
      <c r="L510" s="227"/>
      <c r="M510" s="234"/>
      <c r="N510" s="178">
        <f t="shared" si="30"/>
        <v>0</v>
      </c>
      <c r="O510" s="178">
        <f t="shared" si="31"/>
        <v>0</v>
      </c>
      <c r="P510" s="262"/>
      <c r="Q510" s="360"/>
    </row>
    <row r="511" spans="2:17" x14ac:dyDescent="0.25">
      <c r="B511" s="293"/>
      <c r="C511" s="262"/>
      <c r="D511" s="226"/>
      <c r="E511" s="227"/>
      <c r="F511" s="228"/>
      <c r="G511" s="385">
        <v>365</v>
      </c>
      <c r="H511" s="229"/>
      <c r="I511" s="233"/>
      <c r="J511" s="178">
        <f t="shared" si="28"/>
        <v>0</v>
      </c>
      <c r="K511" s="178">
        <f t="shared" si="29"/>
        <v>0</v>
      </c>
      <c r="L511" s="227"/>
      <c r="M511" s="234"/>
      <c r="N511" s="178">
        <f t="shared" si="30"/>
        <v>0</v>
      </c>
      <c r="O511" s="178">
        <f t="shared" si="31"/>
        <v>0</v>
      </c>
      <c r="P511" s="262"/>
      <c r="Q511" s="360"/>
    </row>
    <row r="512" spans="2:17" x14ac:dyDescent="0.25">
      <c r="B512" s="293"/>
      <c r="C512" s="262"/>
      <c r="D512" s="226"/>
      <c r="E512" s="227"/>
      <c r="F512" s="228"/>
      <c r="G512" s="385">
        <v>365</v>
      </c>
      <c r="H512" s="229"/>
      <c r="I512" s="233"/>
      <c r="J512" s="178">
        <f t="shared" si="28"/>
        <v>0</v>
      </c>
      <c r="K512" s="178">
        <f t="shared" si="29"/>
        <v>0</v>
      </c>
      <c r="L512" s="227"/>
      <c r="M512" s="234"/>
      <c r="N512" s="178">
        <f t="shared" si="30"/>
        <v>0</v>
      </c>
      <c r="O512" s="178">
        <f t="shared" si="31"/>
        <v>0</v>
      </c>
      <c r="P512" s="262"/>
      <c r="Q512" s="360"/>
    </row>
    <row r="513" spans="2:17" x14ac:dyDescent="0.25">
      <c r="B513" s="293"/>
      <c r="C513" s="262"/>
      <c r="D513" s="226"/>
      <c r="E513" s="227"/>
      <c r="F513" s="228"/>
      <c r="G513" s="385">
        <v>365</v>
      </c>
      <c r="H513" s="229"/>
      <c r="I513" s="233"/>
      <c r="J513" s="178">
        <f t="shared" si="28"/>
        <v>0</v>
      </c>
      <c r="K513" s="178">
        <f t="shared" si="29"/>
        <v>0</v>
      </c>
      <c r="L513" s="227"/>
      <c r="M513" s="234"/>
      <c r="N513" s="178">
        <f t="shared" si="30"/>
        <v>0</v>
      </c>
      <c r="O513" s="178">
        <f t="shared" si="31"/>
        <v>0</v>
      </c>
      <c r="P513" s="262"/>
      <c r="Q513" s="360"/>
    </row>
    <row r="514" spans="2:17" x14ac:dyDescent="0.25">
      <c r="B514" s="293"/>
      <c r="C514" s="262"/>
      <c r="D514" s="226"/>
      <c r="E514" s="227"/>
      <c r="F514" s="228"/>
      <c r="G514" s="385">
        <v>365</v>
      </c>
      <c r="H514" s="229"/>
      <c r="I514" s="233"/>
      <c r="J514" s="178">
        <f t="shared" si="28"/>
        <v>0</v>
      </c>
      <c r="K514" s="178">
        <f t="shared" si="29"/>
        <v>0</v>
      </c>
      <c r="L514" s="227"/>
      <c r="M514" s="234"/>
      <c r="N514" s="178">
        <f t="shared" si="30"/>
        <v>0</v>
      </c>
      <c r="O514" s="178">
        <f t="shared" si="31"/>
        <v>0</v>
      </c>
      <c r="P514" s="262"/>
      <c r="Q514" s="360"/>
    </row>
    <row r="515" spans="2:17" x14ac:dyDescent="0.25">
      <c r="B515" s="293"/>
      <c r="C515" s="262"/>
      <c r="D515" s="226"/>
      <c r="E515" s="227"/>
      <c r="F515" s="228"/>
      <c r="G515" s="385">
        <v>365</v>
      </c>
      <c r="H515" s="229"/>
      <c r="I515" s="233"/>
      <c r="J515" s="178">
        <f t="shared" si="28"/>
        <v>0</v>
      </c>
      <c r="K515" s="178">
        <f t="shared" si="29"/>
        <v>0</v>
      </c>
      <c r="L515" s="227"/>
      <c r="M515" s="234"/>
      <c r="N515" s="178">
        <f t="shared" si="30"/>
        <v>0</v>
      </c>
      <c r="O515" s="178">
        <f t="shared" si="31"/>
        <v>0</v>
      </c>
      <c r="P515" s="262"/>
      <c r="Q515" s="360"/>
    </row>
    <row r="516" spans="2:17" x14ac:dyDescent="0.25">
      <c r="B516" s="293"/>
      <c r="C516" s="262"/>
      <c r="D516" s="226"/>
      <c r="E516" s="227"/>
      <c r="F516" s="228"/>
      <c r="G516" s="385">
        <v>365</v>
      </c>
      <c r="H516" s="229"/>
      <c r="I516" s="233"/>
      <c r="J516" s="178">
        <f t="shared" si="28"/>
        <v>0</v>
      </c>
      <c r="K516" s="178">
        <f t="shared" si="29"/>
        <v>0</v>
      </c>
      <c r="L516" s="227"/>
      <c r="M516" s="234"/>
      <c r="N516" s="178">
        <f t="shared" si="30"/>
        <v>0</v>
      </c>
      <c r="O516" s="178">
        <f t="shared" si="31"/>
        <v>0</v>
      </c>
      <c r="P516" s="262"/>
      <c r="Q516" s="360"/>
    </row>
    <row r="517" spans="2:17" x14ac:dyDescent="0.25">
      <c r="B517" s="293"/>
      <c r="C517" s="262"/>
      <c r="D517" s="226"/>
      <c r="E517" s="227"/>
      <c r="F517" s="228"/>
      <c r="G517" s="385">
        <v>365</v>
      </c>
      <c r="H517" s="229"/>
      <c r="I517" s="233"/>
      <c r="J517" s="178">
        <f t="shared" si="28"/>
        <v>0</v>
      </c>
      <c r="K517" s="178">
        <f t="shared" si="29"/>
        <v>0</v>
      </c>
      <c r="L517" s="227"/>
      <c r="M517" s="234"/>
      <c r="N517" s="178">
        <f t="shared" si="30"/>
        <v>0</v>
      </c>
      <c r="O517" s="178">
        <f t="shared" si="31"/>
        <v>0</v>
      </c>
      <c r="P517" s="262"/>
      <c r="Q517" s="360"/>
    </row>
    <row r="518" spans="2:17" x14ac:dyDescent="0.25">
      <c r="B518" s="293"/>
      <c r="C518" s="262"/>
      <c r="D518" s="226"/>
      <c r="E518" s="227"/>
      <c r="F518" s="228"/>
      <c r="G518" s="385">
        <v>365</v>
      </c>
      <c r="H518" s="229"/>
      <c r="I518" s="233"/>
      <c r="J518" s="178">
        <f t="shared" si="28"/>
        <v>0</v>
      </c>
      <c r="K518" s="178">
        <f t="shared" si="29"/>
        <v>0</v>
      </c>
      <c r="L518" s="227"/>
      <c r="M518" s="234"/>
      <c r="N518" s="178">
        <f t="shared" si="30"/>
        <v>0</v>
      </c>
      <c r="O518" s="178">
        <f t="shared" si="31"/>
        <v>0</v>
      </c>
      <c r="P518" s="262"/>
      <c r="Q518" s="360"/>
    </row>
    <row r="519" spans="2:17" x14ac:dyDescent="0.25">
      <c r="B519" s="293"/>
      <c r="C519" s="262"/>
      <c r="D519" s="226"/>
      <c r="E519" s="227"/>
      <c r="F519" s="228"/>
      <c r="G519" s="385">
        <v>365</v>
      </c>
      <c r="H519" s="229"/>
      <c r="I519" s="233"/>
      <c r="J519" s="178">
        <f t="shared" si="28"/>
        <v>0</v>
      </c>
      <c r="K519" s="178">
        <f t="shared" si="29"/>
        <v>0</v>
      </c>
      <c r="L519" s="227"/>
      <c r="M519" s="234"/>
      <c r="N519" s="178">
        <f t="shared" si="30"/>
        <v>0</v>
      </c>
      <c r="O519" s="178">
        <f t="shared" si="31"/>
        <v>0</v>
      </c>
      <c r="P519" s="262"/>
      <c r="Q519" s="360"/>
    </row>
    <row r="520" spans="2:17" x14ac:dyDescent="0.25">
      <c r="B520" s="293"/>
      <c r="C520" s="262"/>
      <c r="D520" s="226"/>
      <c r="E520" s="227"/>
      <c r="F520" s="228"/>
      <c r="G520" s="385">
        <v>365</v>
      </c>
      <c r="H520" s="229"/>
      <c r="I520" s="233"/>
      <c r="J520" s="178">
        <f t="shared" si="28"/>
        <v>0</v>
      </c>
      <c r="K520" s="178">
        <f t="shared" si="29"/>
        <v>0</v>
      </c>
      <c r="L520" s="227"/>
      <c r="M520" s="234"/>
      <c r="N520" s="178">
        <f t="shared" si="30"/>
        <v>0</v>
      </c>
      <c r="O520" s="178">
        <f t="shared" si="31"/>
        <v>0</v>
      </c>
      <c r="P520" s="262"/>
      <c r="Q520" s="360"/>
    </row>
    <row r="521" spans="2:17" x14ac:dyDescent="0.25">
      <c r="B521" s="293"/>
      <c r="C521" s="262"/>
      <c r="D521" s="226"/>
      <c r="E521" s="227"/>
      <c r="F521" s="228"/>
      <c r="G521" s="385">
        <v>365</v>
      </c>
      <c r="H521" s="229"/>
      <c r="I521" s="233"/>
      <c r="J521" s="178">
        <f t="shared" si="28"/>
        <v>0</v>
      </c>
      <c r="K521" s="178">
        <f t="shared" si="29"/>
        <v>0</v>
      </c>
      <c r="L521" s="227"/>
      <c r="M521" s="234"/>
      <c r="N521" s="178">
        <f t="shared" si="30"/>
        <v>0</v>
      </c>
      <c r="O521" s="178">
        <f t="shared" si="31"/>
        <v>0</v>
      </c>
      <c r="P521" s="262"/>
      <c r="Q521" s="360"/>
    </row>
    <row r="522" spans="2:17" x14ac:dyDescent="0.25">
      <c r="B522" s="293"/>
      <c r="C522" s="262"/>
      <c r="D522" s="226"/>
      <c r="E522" s="227"/>
      <c r="F522" s="228"/>
      <c r="G522" s="385">
        <v>365</v>
      </c>
      <c r="H522" s="229"/>
      <c r="I522" s="233"/>
      <c r="J522" s="178">
        <f t="shared" si="28"/>
        <v>0</v>
      </c>
      <c r="K522" s="178">
        <f t="shared" si="29"/>
        <v>0</v>
      </c>
      <c r="L522" s="227"/>
      <c r="M522" s="234"/>
      <c r="N522" s="178">
        <f t="shared" si="30"/>
        <v>0</v>
      </c>
      <c r="O522" s="178">
        <f t="shared" si="31"/>
        <v>0</v>
      </c>
      <c r="P522" s="262"/>
      <c r="Q522" s="360"/>
    </row>
    <row r="523" spans="2:17" x14ac:dyDescent="0.25">
      <c r="B523" s="293"/>
      <c r="C523" s="262"/>
      <c r="D523" s="226"/>
      <c r="E523" s="227"/>
      <c r="F523" s="228"/>
      <c r="G523" s="385">
        <v>365</v>
      </c>
      <c r="H523" s="229"/>
      <c r="I523" s="233"/>
      <c r="J523" s="178">
        <f t="shared" si="28"/>
        <v>0</v>
      </c>
      <c r="K523" s="178">
        <f t="shared" si="29"/>
        <v>0</v>
      </c>
      <c r="L523" s="227"/>
      <c r="M523" s="234"/>
      <c r="N523" s="178">
        <f t="shared" si="30"/>
        <v>0</v>
      </c>
      <c r="O523" s="178">
        <f t="shared" si="31"/>
        <v>0</v>
      </c>
      <c r="P523" s="262"/>
      <c r="Q523" s="360"/>
    </row>
    <row r="524" spans="2:17" x14ac:dyDescent="0.25">
      <c r="B524" s="293"/>
      <c r="C524" s="262"/>
      <c r="D524" s="226"/>
      <c r="E524" s="227"/>
      <c r="F524" s="228"/>
      <c r="G524" s="385">
        <v>365</v>
      </c>
      <c r="H524" s="229"/>
      <c r="I524" s="233"/>
      <c r="J524" s="178">
        <f t="shared" si="28"/>
        <v>0</v>
      </c>
      <c r="K524" s="178">
        <f t="shared" si="29"/>
        <v>0</v>
      </c>
      <c r="L524" s="227"/>
      <c r="M524" s="234"/>
      <c r="N524" s="178">
        <f t="shared" si="30"/>
        <v>0</v>
      </c>
      <c r="O524" s="178">
        <f t="shared" si="31"/>
        <v>0</v>
      </c>
      <c r="P524" s="262"/>
      <c r="Q524" s="360"/>
    </row>
    <row r="525" spans="2:17" x14ac:dyDescent="0.25">
      <c r="B525" s="293"/>
      <c r="C525" s="262"/>
      <c r="D525" s="226"/>
      <c r="E525" s="227"/>
      <c r="F525" s="228"/>
      <c r="G525" s="385">
        <v>365</v>
      </c>
      <c r="H525" s="229"/>
      <c r="I525" s="233"/>
      <c r="J525" s="178">
        <f t="shared" si="28"/>
        <v>0</v>
      </c>
      <c r="K525" s="178">
        <f t="shared" si="29"/>
        <v>0</v>
      </c>
      <c r="L525" s="227"/>
      <c r="M525" s="234"/>
      <c r="N525" s="178">
        <f t="shared" si="30"/>
        <v>0</v>
      </c>
      <c r="O525" s="178">
        <f t="shared" si="31"/>
        <v>0</v>
      </c>
      <c r="P525" s="262"/>
      <c r="Q525" s="360"/>
    </row>
    <row r="526" spans="2:17" x14ac:dyDescent="0.25">
      <c r="B526" s="293"/>
      <c r="C526" s="262"/>
      <c r="D526" s="226"/>
      <c r="E526" s="227"/>
      <c r="F526" s="228"/>
      <c r="G526" s="385">
        <v>365</v>
      </c>
      <c r="H526" s="229"/>
      <c r="I526" s="233"/>
      <c r="J526" s="178">
        <f t="shared" si="28"/>
        <v>0</v>
      </c>
      <c r="K526" s="178">
        <f t="shared" si="29"/>
        <v>0</v>
      </c>
      <c r="L526" s="227"/>
      <c r="M526" s="234"/>
      <c r="N526" s="178">
        <f t="shared" si="30"/>
        <v>0</v>
      </c>
      <c r="O526" s="178">
        <f t="shared" si="31"/>
        <v>0</v>
      </c>
      <c r="P526" s="262"/>
      <c r="Q526" s="360"/>
    </row>
    <row r="527" spans="2:17" x14ac:dyDescent="0.25">
      <c r="B527" s="293"/>
      <c r="C527" s="262"/>
      <c r="D527" s="226"/>
      <c r="E527" s="227"/>
      <c r="F527" s="228"/>
      <c r="G527" s="385">
        <v>365</v>
      </c>
      <c r="H527" s="229"/>
      <c r="I527" s="233"/>
      <c r="J527" s="178">
        <f t="shared" si="28"/>
        <v>0</v>
      </c>
      <c r="K527" s="178">
        <f t="shared" si="29"/>
        <v>0</v>
      </c>
      <c r="L527" s="227"/>
      <c r="M527" s="234"/>
      <c r="N527" s="178">
        <f t="shared" si="30"/>
        <v>0</v>
      </c>
      <c r="O527" s="178">
        <f t="shared" si="31"/>
        <v>0</v>
      </c>
      <c r="P527" s="262"/>
      <c r="Q527" s="360"/>
    </row>
    <row r="528" spans="2:17" x14ac:dyDescent="0.25">
      <c r="B528" s="293"/>
      <c r="C528" s="262"/>
      <c r="D528" s="226"/>
      <c r="E528" s="227"/>
      <c r="F528" s="228"/>
      <c r="G528" s="385">
        <v>365</v>
      </c>
      <c r="H528" s="229"/>
      <c r="I528" s="233"/>
      <c r="J528" s="178">
        <f t="shared" si="28"/>
        <v>0</v>
      </c>
      <c r="K528" s="178">
        <f t="shared" si="29"/>
        <v>0</v>
      </c>
      <c r="L528" s="227"/>
      <c r="M528" s="234"/>
      <c r="N528" s="178">
        <f t="shared" si="30"/>
        <v>0</v>
      </c>
      <c r="O528" s="178">
        <f t="shared" si="31"/>
        <v>0</v>
      </c>
      <c r="P528" s="262"/>
      <c r="Q528" s="360"/>
    </row>
    <row r="529" spans="2:17" x14ac:dyDescent="0.25">
      <c r="B529" s="293"/>
      <c r="C529" s="262"/>
      <c r="D529" s="226"/>
      <c r="E529" s="227"/>
      <c r="F529" s="228"/>
      <c r="G529" s="385">
        <v>365</v>
      </c>
      <c r="H529" s="229"/>
      <c r="I529" s="233"/>
      <c r="J529" s="178">
        <f t="shared" si="28"/>
        <v>0</v>
      </c>
      <c r="K529" s="178">
        <f t="shared" si="29"/>
        <v>0</v>
      </c>
      <c r="L529" s="227"/>
      <c r="M529" s="234"/>
      <c r="N529" s="178">
        <f t="shared" si="30"/>
        <v>0</v>
      </c>
      <c r="O529" s="178">
        <f t="shared" si="31"/>
        <v>0</v>
      </c>
      <c r="P529" s="262"/>
      <c r="Q529" s="360"/>
    </row>
    <row r="530" spans="2:17" x14ac:dyDescent="0.25">
      <c r="B530" s="293"/>
      <c r="C530" s="262"/>
      <c r="D530" s="226"/>
      <c r="E530" s="227"/>
      <c r="F530" s="228"/>
      <c r="G530" s="385">
        <v>365</v>
      </c>
      <c r="H530" s="229"/>
      <c r="I530" s="233"/>
      <c r="J530" s="178">
        <f t="shared" si="28"/>
        <v>0</v>
      </c>
      <c r="K530" s="178">
        <f t="shared" si="29"/>
        <v>0</v>
      </c>
      <c r="L530" s="227"/>
      <c r="M530" s="234"/>
      <c r="N530" s="178">
        <f t="shared" si="30"/>
        <v>0</v>
      </c>
      <c r="O530" s="178">
        <f t="shared" si="31"/>
        <v>0</v>
      </c>
      <c r="P530" s="262"/>
      <c r="Q530" s="360"/>
    </row>
    <row r="531" spans="2:17" x14ac:dyDescent="0.25">
      <c r="B531" s="293"/>
      <c r="C531" s="262"/>
      <c r="D531" s="226"/>
      <c r="E531" s="227"/>
      <c r="F531" s="228"/>
      <c r="G531" s="385">
        <v>365</v>
      </c>
      <c r="H531" s="229"/>
      <c r="I531" s="233"/>
      <c r="J531" s="178">
        <f t="shared" si="28"/>
        <v>0</v>
      </c>
      <c r="K531" s="178">
        <f t="shared" si="29"/>
        <v>0</v>
      </c>
      <c r="L531" s="227"/>
      <c r="M531" s="234"/>
      <c r="N531" s="178">
        <f t="shared" si="30"/>
        <v>0</v>
      </c>
      <c r="O531" s="178">
        <f t="shared" si="31"/>
        <v>0</v>
      </c>
      <c r="P531" s="262"/>
      <c r="Q531" s="360"/>
    </row>
    <row r="532" spans="2:17" x14ac:dyDescent="0.25">
      <c r="B532" s="293"/>
      <c r="C532" s="262"/>
      <c r="D532" s="226"/>
      <c r="E532" s="227"/>
      <c r="F532" s="228"/>
      <c r="G532" s="385">
        <v>365</v>
      </c>
      <c r="H532" s="229"/>
      <c r="I532" s="233"/>
      <c r="J532" s="178">
        <f t="shared" si="28"/>
        <v>0</v>
      </c>
      <c r="K532" s="178">
        <f t="shared" si="29"/>
        <v>0</v>
      </c>
      <c r="L532" s="227"/>
      <c r="M532" s="234"/>
      <c r="N532" s="178">
        <f t="shared" si="30"/>
        <v>0</v>
      </c>
      <c r="O532" s="178">
        <f t="shared" si="31"/>
        <v>0</v>
      </c>
      <c r="P532" s="262"/>
      <c r="Q532" s="360"/>
    </row>
    <row r="533" spans="2:17" x14ac:dyDescent="0.25">
      <c r="B533" s="293"/>
      <c r="C533" s="262"/>
      <c r="D533" s="226"/>
      <c r="E533" s="227"/>
      <c r="F533" s="228"/>
      <c r="G533" s="385">
        <v>365</v>
      </c>
      <c r="H533" s="229"/>
      <c r="I533" s="233"/>
      <c r="J533" s="178">
        <f t="shared" si="28"/>
        <v>0</v>
      </c>
      <c r="K533" s="178">
        <f t="shared" si="29"/>
        <v>0</v>
      </c>
      <c r="L533" s="227"/>
      <c r="M533" s="234"/>
      <c r="N533" s="178">
        <f t="shared" si="30"/>
        <v>0</v>
      </c>
      <c r="O533" s="178">
        <f t="shared" si="31"/>
        <v>0</v>
      </c>
      <c r="P533" s="262"/>
      <c r="Q533" s="360"/>
    </row>
    <row r="534" spans="2:17" x14ac:dyDescent="0.25">
      <c r="B534" s="293"/>
      <c r="C534" s="262"/>
      <c r="D534" s="226"/>
      <c r="E534" s="227"/>
      <c r="F534" s="228"/>
      <c r="G534" s="385">
        <v>365</v>
      </c>
      <c r="H534" s="229"/>
      <c r="I534" s="233"/>
      <c r="J534" s="178">
        <f t="shared" si="28"/>
        <v>0</v>
      </c>
      <c r="K534" s="178">
        <f t="shared" si="29"/>
        <v>0</v>
      </c>
      <c r="L534" s="227"/>
      <c r="M534" s="234"/>
      <c r="N534" s="178">
        <f t="shared" si="30"/>
        <v>0</v>
      </c>
      <c r="O534" s="178">
        <f t="shared" si="31"/>
        <v>0</v>
      </c>
      <c r="P534" s="262"/>
      <c r="Q534" s="360"/>
    </row>
    <row r="535" spans="2:17" x14ac:dyDescent="0.25">
      <c r="B535" s="293"/>
      <c r="C535" s="262"/>
      <c r="D535" s="226"/>
      <c r="E535" s="227"/>
      <c r="F535" s="228"/>
      <c r="G535" s="385">
        <v>365</v>
      </c>
      <c r="H535" s="229"/>
      <c r="I535" s="233"/>
      <c r="J535" s="178">
        <f t="shared" si="28"/>
        <v>0</v>
      </c>
      <c r="K535" s="178">
        <f t="shared" si="29"/>
        <v>0</v>
      </c>
      <c r="L535" s="227"/>
      <c r="M535" s="234"/>
      <c r="N535" s="178">
        <f t="shared" si="30"/>
        <v>0</v>
      </c>
      <c r="O535" s="178">
        <f t="shared" si="31"/>
        <v>0</v>
      </c>
      <c r="P535" s="262"/>
      <c r="Q535" s="360"/>
    </row>
    <row r="536" spans="2:17" x14ac:dyDescent="0.25">
      <c r="B536" s="293"/>
      <c r="C536" s="262"/>
      <c r="D536" s="226"/>
      <c r="E536" s="227"/>
      <c r="F536" s="228"/>
      <c r="G536" s="385">
        <v>365</v>
      </c>
      <c r="H536" s="229"/>
      <c r="I536" s="233"/>
      <c r="J536" s="178">
        <f t="shared" si="28"/>
        <v>0</v>
      </c>
      <c r="K536" s="178">
        <f t="shared" si="29"/>
        <v>0</v>
      </c>
      <c r="L536" s="227"/>
      <c r="M536" s="234"/>
      <c r="N536" s="178">
        <f t="shared" si="30"/>
        <v>0</v>
      </c>
      <c r="O536" s="178">
        <f t="shared" si="31"/>
        <v>0</v>
      </c>
      <c r="P536" s="262"/>
      <c r="Q536" s="360"/>
    </row>
    <row r="537" spans="2:17" x14ac:dyDescent="0.25">
      <c r="B537" s="293"/>
      <c r="C537" s="262"/>
      <c r="D537" s="226"/>
      <c r="E537" s="227"/>
      <c r="F537" s="228"/>
      <c r="G537" s="385">
        <v>365</v>
      </c>
      <c r="H537" s="229"/>
      <c r="I537" s="233"/>
      <c r="J537" s="178">
        <f t="shared" si="28"/>
        <v>0</v>
      </c>
      <c r="K537" s="178">
        <f t="shared" si="29"/>
        <v>0</v>
      </c>
      <c r="L537" s="227"/>
      <c r="M537" s="234"/>
      <c r="N537" s="178">
        <f t="shared" si="30"/>
        <v>0</v>
      </c>
      <c r="O537" s="178">
        <f t="shared" si="31"/>
        <v>0</v>
      </c>
      <c r="P537" s="262"/>
      <c r="Q537" s="360"/>
    </row>
    <row r="538" spans="2:17" x14ac:dyDescent="0.25">
      <c r="B538" s="293"/>
      <c r="C538" s="262"/>
      <c r="D538" s="226"/>
      <c r="E538" s="227"/>
      <c r="F538" s="228"/>
      <c r="G538" s="385">
        <v>365</v>
      </c>
      <c r="H538" s="229"/>
      <c r="I538" s="233"/>
      <c r="J538" s="178">
        <f t="shared" si="28"/>
        <v>0</v>
      </c>
      <c r="K538" s="178">
        <f t="shared" si="29"/>
        <v>0</v>
      </c>
      <c r="L538" s="227"/>
      <c r="M538" s="234"/>
      <c r="N538" s="178">
        <f t="shared" si="30"/>
        <v>0</v>
      </c>
      <c r="O538" s="178">
        <f t="shared" si="31"/>
        <v>0</v>
      </c>
      <c r="P538" s="262"/>
      <c r="Q538" s="360"/>
    </row>
    <row r="539" spans="2:17" x14ac:dyDescent="0.25">
      <c r="B539" s="293"/>
      <c r="C539" s="262"/>
      <c r="D539" s="226"/>
      <c r="E539" s="227"/>
      <c r="F539" s="228"/>
      <c r="G539" s="385">
        <v>365</v>
      </c>
      <c r="H539" s="229"/>
      <c r="I539" s="233"/>
      <c r="J539" s="178">
        <f t="shared" si="28"/>
        <v>0</v>
      </c>
      <c r="K539" s="178">
        <f t="shared" si="29"/>
        <v>0</v>
      </c>
      <c r="L539" s="227"/>
      <c r="M539" s="234"/>
      <c r="N539" s="178">
        <f t="shared" si="30"/>
        <v>0</v>
      </c>
      <c r="O539" s="178">
        <f t="shared" si="31"/>
        <v>0</v>
      </c>
      <c r="P539" s="262"/>
      <c r="Q539" s="360"/>
    </row>
    <row r="540" spans="2:17" x14ac:dyDescent="0.25">
      <c r="B540" s="293"/>
      <c r="C540" s="262"/>
      <c r="D540" s="226"/>
      <c r="E540" s="227"/>
      <c r="F540" s="228"/>
      <c r="G540" s="385">
        <v>365</v>
      </c>
      <c r="H540" s="229"/>
      <c r="I540" s="233"/>
      <c r="J540" s="178">
        <f t="shared" si="28"/>
        <v>0</v>
      </c>
      <c r="K540" s="178">
        <f t="shared" si="29"/>
        <v>0</v>
      </c>
      <c r="L540" s="227"/>
      <c r="M540" s="234"/>
      <c r="N540" s="178">
        <f t="shared" si="30"/>
        <v>0</v>
      </c>
      <c r="O540" s="178">
        <f t="shared" si="31"/>
        <v>0</v>
      </c>
      <c r="P540" s="262"/>
      <c r="Q540" s="360"/>
    </row>
    <row r="541" spans="2:17" x14ac:dyDescent="0.25">
      <c r="B541" s="293"/>
      <c r="C541" s="262"/>
      <c r="D541" s="226"/>
      <c r="E541" s="227"/>
      <c r="F541" s="228"/>
      <c r="G541" s="385">
        <v>365</v>
      </c>
      <c r="H541" s="229"/>
      <c r="I541" s="233"/>
      <c r="J541" s="178">
        <f t="shared" si="28"/>
        <v>0</v>
      </c>
      <c r="K541" s="178">
        <f t="shared" si="29"/>
        <v>0</v>
      </c>
      <c r="L541" s="227"/>
      <c r="M541" s="234"/>
      <c r="N541" s="178">
        <f t="shared" si="30"/>
        <v>0</v>
      </c>
      <c r="O541" s="178">
        <f t="shared" si="31"/>
        <v>0</v>
      </c>
      <c r="P541" s="262"/>
      <c r="Q541" s="360"/>
    </row>
    <row r="542" spans="2:17" x14ac:dyDescent="0.25">
      <c r="B542" s="293"/>
      <c r="C542" s="262"/>
      <c r="D542" s="226"/>
      <c r="E542" s="227"/>
      <c r="F542" s="228"/>
      <c r="G542" s="385">
        <v>365</v>
      </c>
      <c r="H542" s="229"/>
      <c r="I542" s="233"/>
      <c r="J542" s="178">
        <f t="shared" si="28"/>
        <v>0</v>
      </c>
      <c r="K542" s="178">
        <f t="shared" si="29"/>
        <v>0</v>
      </c>
      <c r="L542" s="227"/>
      <c r="M542" s="234"/>
      <c r="N542" s="178">
        <f t="shared" si="30"/>
        <v>0</v>
      </c>
      <c r="O542" s="178">
        <f t="shared" si="31"/>
        <v>0</v>
      </c>
      <c r="P542" s="262"/>
      <c r="Q542" s="360"/>
    </row>
    <row r="543" spans="2:17" x14ac:dyDescent="0.25">
      <c r="B543" s="293"/>
      <c r="C543" s="262"/>
      <c r="D543" s="226"/>
      <c r="E543" s="227"/>
      <c r="F543" s="228"/>
      <c r="G543" s="385">
        <v>365</v>
      </c>
      <c r="H543" s="229"/>
      <c r="I543" s="233"/>
      <c r="J543" s="178">
        <f t="shared" si="28"/>
        <v>0</v>
      </c>
      <c r="K543" s="178">
        <f t="shared" si="29"/>
        <v>0</v>
      </c>
      <c r="L543" s="227"/>
      <c r="M543" s="234"/>
      <c r="N543" s="178">
        <f t="shared" si="30"/>
        <v>0</v>
      </c>
      <c r="O543" s="178">
        <f t="shared" si="31"/>
        <v>0</v>
      </c>
      <c r="P543" s="262"/>
      <c r="Q543" s="360"/>
    </row>
    <row r="544" spans="2:17" x14ac:dyDescent="0.25">
      <c r="B544" s="293"/>
      <c r="C544" s="262"/>
      <c r="D544" s="226"/>
      <c r="E544" s="227"/>
      <c r="F544" s="228"/>
      <c r="G544" s="385">
        <v>365</v>
      </c>
      <c r="H544" s="229"/>
      <c r="I544" s="233"/>
      <c r="J544" s="178">
        <f t="shared" si="28"/>
        <v>0</v>
      </c>
      <c r="K544" s="178">
        <f t="shared" si="29"/>
        <v>0</v>
      </c>
      <c r="L544" s="227"/>
      <c r="M544" s="234"/>
      <c r="N544" s="178">
        <f t="shared" si="30"/>
        <v>0</v>
      </c>
      <c r="O544" s="178">
        <f t="shared" si="31"/>
        <v>0</v>
      </c>
      <c r="P544" s="262"/>
      <c r="Q544" s="360"/>
    </row>
    <row r="545" spans="2:17" x14ac:dyDescent="0.25">
      <c r="B545" s="293"/>
      <c r="C545" s="262"/>
      <c r="D545" s="226"/>
      <c r="E545" s="227"/>
      <c r="F545" s="228"/>
      <c r="G545" s="385">
        <v>365</v>
      </c>
      <c r="H545" s="229"/>
      <c r="I545" s="233"/>
      <c r="J545" s="178">
        <f t="shared" si="28"/>
        <v>0</v>
      </c>
      <c r="K545" s="178">
        <f t="shared" si="29"/>
        <v>0</v>
      </c>
      <c r="L545" s="227"/>
      <c r="M545" s="234"/>
      <c r="N545" s="178">
        <f t="shared" si="30"/>
        <v>0</v>
      </c>
      <c r="O545" s="178">
        <f t="shared" si="31"/>
        <v>0</v>
      </c>
      <c r="P545" s="262"/>
      <c r="Q545" s="360"/>
    </row>
    <row r="546" spans="2:17" x14ac:dyDescent="0.25">
      <c r="B546" s="293"/>
      <c r="C546" s="262"/>
      <c r="D546" s="226"/>
      <c r="E546" s="227"/>
      <c r="F546" s="228"/>
      <c r="G546" s="385">
        <v>365</v>
      </c>
      <c r="H546" s="229"/>
      <c r="I546" s="233"/>
      <c r="J546" s="178">
        <f t="shared" si="28"/>
        <v>0</v>
      </c>
      <c r="K546" s="178">
        <f t="shared" si="29"/>
        <v>0</v>
      </c>
      <c r="L546" s="227"/>
      <c r="M546" s="234"/>
      <c r="N546" s="178">
        <f t="shared" si="30"/>
        <v>0</v>
      </c>
      <c r="O546" s="178">
        <f t="shared" si="31"/>
        <v>0</v>
      </c>
      <c r="P546" s="262"/>
      <c r="Q546" s="360"/>
    </row>
    <row r="547" spans="2:17" x14ac:dyDescent="0.25">
      <c r="B547" s="293"/>
      <c r="C547" s="262"/>
      <c r="D547" s="226"/>
      <c r="E547" s="227"/>
      <c r="F547" s="228"/>
      <c r="G547" s="385">
        <v>365</v>
      </c>
      <c r="H547" s="229"/>
      <c r="I547" s="233"/>
      <c r="J547" s="178">
        <f t="shared" si="28"/>
        <v>0</v>
      </c>
      <c r="K547" s="178">
        <f t="shared" si="29"/>
        <v>0</v>
      </c>
      <c r="L547" s="227"/>
      <c r="M547" s="234"/>
      <c r="N547" s="178">
        <f t="shared" si="30"/>
        <v>0</v>
      </c>
      <c r="O547" s="178">
        <f t="shared" si="31"/>
        <v>0</v>
      </c>
      <c r="P547" s="262"/>
      <c r="Q547" s="360"/>
    </row>
    <row r="548" spans="2:17" x14ac:dyDescent="0.25">
      <c r="B548" s="293"/>
      <c r="C548" s="262"/>
      <c r="D548" s="226"/>
      <c r="E548" s="227"/>
      <c r="F548" s="228"/>
      <c r="G548" s="385">
        <v>365</v>
      </c>
      <c r="H548" s="229"/>
      <c r="I548" s="233"/>
      <c r="J548" s="178">
        <f t="shared" si="28"/>
        <v>0</v>
      </c>
      <c r="K548" s="178">
        <f t="shared" si="29"/>
        <v>0</v>
      </c>
      <c r="L548" s="227"/>
      <c r="M548" s="234"/>
      <c r="N548" s="178">
        <f t="shared" si="30"/>
        <v>0</v>
      </c>
      <c r="O548" s="178">
        <f t="shared" si="31"/>
        <v>0</v>
      </c>
      <c r="P548" s="262"/>
      <c r="Q548" s="360"/>
    </row>
    <row r="549" spans="2:17" x14ac:dyDescent="0.25">
      <c r="B549" s="293"/>
      <c r="C549" s="262"/>
      <c r="D549" s="226"/>
      <c r="E549" s="227"/>
      <c r="F549" s="228"/>
      <c r="G549" s="385">
        <v>365</v>
      </c>
      <c r="H549" s="229"/>
      <c r="I549" s="233"/>
      <c r="J549" s="178">
        <f t="shared" si="28"/>
        <v>0</v>
      </c>
      <c r="K549" s="178">
        <f t="shared" si="29"/>
        <v>0</v>
      </c>
      <c r="L549" s="227"/>
      <c r="M549" s="234"/>
      <c r="N549" s="178">
        <f t="shared" si="30"/>
        <v>0</v>
      </c>
      <c r="O549" s="178">
        <f t="shared" si="31"/>
        <v>0</v>
      </c>
      <c r="P549" s="262"/>
      <c r="Q549" s="360"/>
    </row>
    <row r="550" spans="2:17" x14ac:dyDescent="0.25">
      <c r="B550" s="293"/>
      <c r="C550" s="262"/>
      <c r="D550" s="226"/>
      <c r="E550" s="227"/>
      <c r="F550" s="228"/>
      <c r="G550" s="385">
        <v>365</v>
      </c>
      <c r="H550" s="229"/>
      <c r="I550" s="233"/>
      <c r="J550" s="178">
        <f t="shared" si="28"/>
        <v>0</v>
      </c>
      <c r="K550" s="178">
        <f t="shared" si="29"/>
        <v>0</v>
      </c>
      <c r="L550" s="227"/>
      <c r="M550" s="234"/>
      <c r="N550" s="178">
        <f t="shared" si="30"/>
        <v>0</v>
      </c>
      <c r="O550" s="178">
        <f t="shared" si="31"/>
        <v>0</v>
      </c>
      <c r="P550" s="262"/>
      <c r="Q550" s="360"/>
    </row>
    <row r="551" spans="2:17" x14ac:dyDescent="0.25">
      <c r="B551" s="293"/>
      <c r="C551" s="262"/>
      <c r="D551" s="226"/>
      <c r="E551" s="227"/>
      <c r="F551" s="228"/>
      <c r="G551" s="385">
        <v>365</v>
      </c>
      <c r="H551" s="229"/>
      <c r="I551" s="233"/>
      <c r="J551" s="178">
        <f t="shared" si="28"/>
        <v>0</v>
      </c>
      <c r="K551" s="178">
        <f t="shared" si="29"/>
        <v>0</v>
      </c>
      <c r="L551" s="227"/>
      <c r="M551" s="234"/>
      <c r="N551" s="178">
        <f t="shared" si="30"/>
        <v>0</v>
      </c>
      <c r="O551" s="178">
        <f t="shared" si="31"/>
        <v>0</v>
      </c>
      <c r="P551" s="262"/>
      <c r="Q551" s="360"/>
    </row>
    <row r="552" spans="2:17" x14ac:dyDescent="0.25">
      <c r="B552" s="293"/>
      <c r="C552" s="262"/>
      <c r="D552" s="226"/>
      <c r="E552" s="227"/>
      <c r="F552" s="228"/>
      <c r="G552" s="385">
        <v>365</v>
      </c>
      <c r="H552" s="229"/>
      <c r="I552" s="233"/>
      <c r="J552" s="178">
        <f t="shared" si="28"/>
        <v>0</v>
      </c>
      <c r="K552" s="178">
        <f t="shared" si="29"/>
        <v>0</v>
      </c>
      <c r="L552" s="227"/>
      <c r="M552" s="234"/>
      <c r="N552" s="178">
        <f t="shared" si="30"/>
        <v>0</v>
      </c>
      <c r="O552" s="178">
        <f t="shared" si="31"/>
        <v>0</v>
      </c>
      <c r="P552" s="262"/>
      <c r="Q552" s="360"/>
    </row>
    <row r="553" spans="2:17" x14ac:dyDescent="0.25">
      <c r="B553" s="293"/>
      <c r="C553" s="262"/>
      <c r="D553" s="226"/>
      <c r="E553" s="227"/>
      <c r="F553" s="228"/>
      <c r="G553" s="385">
        <v>365</v>
      </c>
      <c r="H553" s="229"/>
      <c r="I553" s="233"/>
      <c r="J553" s="178">
        <f t="shared" si="28"/>
        <v>0</v>
      </c>
      <c r="K553" s="178">
        <f t="shared" si="29"/>
        <v>0</v>
      </c>
      <c r="L553" s="227"/>
      <c r="M553" s="234"/>
      <c r="N553" s="178">
        <f t="shared" si="30"/>
        <v>0</v>
      </c>
      <c r="O553" s="178">
        <f t="shared" si="31"/>
        <v>0</v>
      </c>
      <c r="P553" s="262"/>
      <c r="Q553" s="360"/>
    </row>
    <row r="554" spans="2:17" x14ac:dyDescent="0.25">
      <c r="B554" s="293"/>
      <c r="C554" s="262"/>
      <c r="D554" s="226"/>
      <c r="E554" s="227"/>
      <c r="F554" s="228"/>
      <c r="G554" s="385">
        <v>365</v>
      </c>
      <c r="H554" s="229"/>
      <c r="I554" s="233"/>
      <c r="J554" s="178">
        <f t="shared" si="28"/>
        <v>0</v>
      </c>
      <c r="K554" s="178">
        <f t="shared" si="29"/>
        <v>0</v>
      </c>
      <c r="L554" s="227"/>
      <c r="M554" s="234"/>
      <c r="N554" s="178">
        <f t="shared" si="30"/>
        <v>0</v>
      </c>
      <c r="O554" s="178">
        <f t="shared" si="31"/>
        <v>0</v>
      </c>
      <c r="P554" s="262"/>
      <c r="Q554" s="360"/>
    </row>
    <row r="555" spans="2:17" x14ac:dyDescent="0.25">
      <c r="B555" s="293"/>
      <c r="C555" s="262"/>
      <c r="D555" s="226"/>
      <c r="E555" s="227"/>
      <c r="F555" s="228"/>
      <c r="G555" s="385">
        <v>365</v>
      </c>
      <c r="H555" s="229"/>
      <c r="I555" s="233"/>
      <c r="J555" s="178">
        <f t="shared" si="28"/>
        <v>0</v>
      </c>
      <c r="K555" s="178">
        <f t="shared" si="29"/>
        <v>0</v>
      </c>
      <c r="L555" s="227"/>
      <c r="M555" s="234"/>
      <c r="N555" s="178">
        <f t="shared" si="30"/>
        <v>0</v>
      </c>
      <c r="O555" s="178">
        <f t="shared" si="31"/>
        <v>0</v>
      </c>
      <c r="P555" s="262"/>
      <c r="Q555" s="360"/>
    </row>
    <row r="556" spans="2:17" x14ac:dyDescent="0.25">
      <c r="B556" s="293"/>
      <c r="C556" s="262"/>
      <c r="D556" s="226"/>
      <c r="E556" s="227"/>
      <c r="F556" s="228"/>
      <c r="G556" s="385">
        <v>365</v>
      </c>
      <c r="H556" s="229"/>
      <c r="I556" s="233"/>
      <c r="J556" s="178">
        <f t="shared" si="28"/>
        <v>0</v>
      </c>
      <c r="K556" s="178">
        <f t="shared" si="29"/>
        <v>0</v>
      </c>
      <c r="L556" s="227"/>
      <c r="M556" s="234"/>
      <c r="N556" s="178">
        <f t="shared" si="30"/>
        <v>0</v>
      </c>
      <c r="O556" s="178">
        <f t="shared" si="31"/>
        <v>0</v>
      </c>
      <c r="P556" s="262"/>
      <c r="Q556" s="360"/>
    </row>
    <row r="557" spans="2:17" x14ac:dyDescent="0.25">
      <c r="B557" s="293"/>
      <c r="C557" s="262"/>
      <c r="D557" s="226"/>
      <c r="E557" s="227"/>
      <c r="F557" s="228"/>
      <c r="G557" s="385">
        <v>365</v>
      </c>
      <c r="H557" s="229"/>
      <c r="I557" s="233"/>
      <c r="J557" s="178">
        <f t="shared" si="28"/>
        <v>0</v>
      </c>
      <c r="K557" s="178">
        <f t="shared" si="29"/>
        <v>0</v>
      </c>
      <c r="L557" s="227"/>
      <c r="M557" s="234"/>
      <c r="N557" s="178">
        <f t="shared" si="30"/>
        <v>0</v>
      </c>
      <c r="O557" s="178">
        <f t="shared" si="31"/>
        <v>0</v>
      </c>
      <c r="P557" s="262"/>
      <c r="Q557" s="360"/>
    </row>
    <row r="558" spans="2:17" x14ac:dyDescent="0.25">
      <c r="B558" s="293"/>
      <c r="C558" s="262"/>
      <c r="D558" s="226"/>
      <c r="E558" s="227"/>
      <c r="F558" s="228"/>
      <c r="G558" s="385">
        <v>365</v>
      </c>
      <c r="H558" s="229"/>
      <c r="I558" s="233"/>
      <c r="J558" s="178">
        <f t="shared" si="28"/>
        <v>0</v>
      </c>
      <c r="K558" s="178">
        <f t="shared" si="29"/>
        <v>0</v>
      </c>
      <c r="L558" s="227"/>
      <c r="M558" s="234"/>
      <c r="N558" s="178">
        <f t="shared" si="30"/>
        <v>0</v>
      </c>
      <c r="O558" s="178">
        <f t="shared" si="31"/>
        <v>0</v>
      </c>
      <c r="P558" s="262"/>
      <c r="Q558" s="360"/>
    </row>
    <row r="559" spans="2:17" x14ac:dyDescent="0.25">
      <c r="B559" s="293"/>
      <c r="C559" s="262"/>
      <c r="D559" s="226"/>
      <c r="E559" s="227"/>
      <c r="F559" s="228"/>
      <c r="G559" s="385">
        <v>365</v>
      </c>
      <c r="H559" s="229"/>
      <c r="I559" s="233"/>
      <c r="J559" s="178">
        <f t="shared" si="28"/>
        <v>0</v>
      </c>
      <c r="K559" s="178">
        <f t="shared" si="29"/>
        <v>0</v>
      </c>
      <c r="L559" s="227"/>
      <c r="M559" s="234"/>
      <c r="N559" s="178">
        <f t="shared" si="30"/>
        <v>0</v>
      </c>
      <c r="O559" s="178">
        <f t="shared" si="31"/>
        <v>0</v>
      </c>
      <c r="P559" s="262"/>
      <c r="Q559" s="360"/>
    </row>
    <row r="560" spans="2:17" x14ac:dyDescent="0.25">
      <c r="B560" s="293"/>
      <c r="C560" s="262"/>
      <c r="D560" s="226"/>
      <c r="E560" s="227"/>
      <c r="F560" s="228"/>
      <c r="G560" s="385">
        <v>365</v>
      </c>
      <c r="H560" s="229"/>
      <c r="I560" s="233"/>
      <c r="J560" s="178">
        <f t="shared" si="28"/>
        <v>0</v>
      </c>
      <c r="K560" s="178">
        <f t="shared" si="29"/>
        <v>0</v>
      </c>
      <c r="L560" s="227"/>
      <c r="M560" s="234"/>
      <c r="N560" s="178">
        <f t="shared" si="30"/>
        <v>0</v>
      </c>
      <c r="O560" s="178">
        <f t="shared" si="31"/>
        <v>0</v>
      </c>
      <c r="P560" s="262"/>
      <c r="Q560" s="360"/>
    </row>
    <row r="561" spans="2:17" x14ac:dyDescent="0.25">
      <c r="B561" s="293"/>
      <c r="C561" s="262"/>
      <c r="D561" s="226"/>
      <c r="E561" s="227"/>
      <c r="F561" s="228"/>
      <c r="G561" s="385">
        <v>365</v>
      </c>
      <c r="H561" s="229"/>
      <c r="I561" s="233"/>
      <c r="J561" s="178">
        <f t="shared" si="28"/>
        <v>0</v>
      </c>
      <c r="K561" s="178">
        <f t="shared" si="29"/>
        <v>0</v>
      </c>
      <c r="L561" s="227"/>
      <c r="M561" s="234"/>
      <c r="N561" s="178">
        <f t="shared" si="30"/>
        <v>0</v>
      </c>
      <c r="O561" s="178">
        <f t="shared" si="31"/>
        <v>0</v>
      </c>
      <c r="P561" s="262"/>
      <c r="Q561" s="360"/>
    </row>
    <row r="562" spans="2:17" x14ac:dyDescent="0.25">
      <c r="B562" s="293"/>
      <c r="C562" s="262"/>
      <c r="D562" s="226"/>
      <c r="E562" s="227"/>
      <c r="F562" s="228"/>
      <c r="G562" s="385">
        <v>365</v>
      </c>
      <c r="H562" s="229"/>
      <c r="I562" s="233"/>
      <c r="J562" s="178">
        <f t="shared" si="28"/>
        <v>0</v>
      </c>
      <c r="K562" s="178">
        <f t="shared" si="29"/>
        <v>0</v>
      </c>
      <c r="L562" s="227"/>
      <c r="M562" s="234"/>
      <c r="N562" s="178">
        <f t="shared" si="30"/>
        <v>0</v>
      </c>
      <c r="O562" s="178">
        <f t="shared" si="31"/>
        <v>0</v>
      </c>
      <c r="P562" s="262"/>
      <c r="Q562" s="360"/>
    </row>
    <row r="563" spans="2:17" x14ac:dyDescent="0.25">
      <c r="B563" s="293"/>
      <c r="C563" s="262"/>
      <c r="D563" s="226"/>
      <c r="E563" s="227"/>
      <c r="F563" s="228"/>
      <c r="G563" s="385">
        <v>365</v>
      </c>
      <c r="H563" s="229"/>
      <c r="I563" s="233"/>
      <c r="J563" s="178">
        <f t="shared" si="28"/>
        <v>0</v>
      </c>
      <c r="K563" s="178">
        <f t="shared" si="29"/>
        <v>0</v>
      </c>
      <c r="L563" s="227"/>
      <c r="M563" s="234"/>
      <c r="N563" s="178">
        <f t="shared" si="30"/>
        <v>0</v>
      </c>
      <c r="O563" s="178">
        <f t="shared" si="31"/>
        <v>0</v>
      </c>
      <c r="P563" s="262"/>
      <c r="Q563" s="360"/>
    </row>
    <row r="564" spans="2:17" x14ac:dyDescent="0.25">
      <c r="B564" s="293"/>
      <c r="C564" s="262"/>
      <c r="D564" s="226"/>
      <c r="E564" s="227"/>
      <c r="F564" s="228"/>
      <c r="G564" s="385">
        <v>365</v>
      </c>
      <c r="H564" s="229"/>
      <c r="I564" s="233"/>
      <c r="J564" s="178">
        <f t="shared" si="28"/>
        <v>0</v>
      </c>
      <c r="K564" s="178">
        <f t="shared" si="29"/>
        <v>0</v>
      </c>
      <c r="L564" s="227"/>
      <c r="M564" s="234"/>
      <c r="N564" s="178">
        <f t="shared" si="30"/>
        <v>0</v>
      </c>
      <c r="O564" s="178">
        <f t="shared" si="31"/>
        <v>0</v>
      </c>
      <c r="P564" s="262"/>
      <c r="Q564" s="360"/>
    </row>
    <row r="565" spans="2:17" x14ac:dyDescent="0.25">
      <c r="B565" s="293"/>
      <c r="C565" s="262"/>
      <c r="D565" s="226"/>
      <c r="E565" s="227"/>
      <c r="F565" s="228"/>
      <c r="G565" s="385">
        <v>365</v>
      </c>
      <c r="H565" s="229"/>
      <c r="I565" s="233"/>
      <c r="J565" s="178">
        <f t="shared" si="28"/>
        <v>0</v>
      </c>
      <c r="K565" s="178">
        <f t="shared" si="29"/>
        <v>0</v>
      </c>
      <c r="L565" s="227"/>
      <c r="M565" s="234"/>
      <c r="N565" s="178">
        <f t="shared" si="30"/>
        <v>0</v>
      </c>
      <c r="O565" s="178">
        <f t="shared" si="31"/>
        <v>0</v>
      </c>
      <c r="P565" s="262"/>
      <c r="Q565" s="360"/>
    </row>
    <row r="566" spans="2:17" x14ac:dyDescent="0.25">
      <c r="B566" s="293"/>
      <c r="C566" s="262"/>
      <c r="D566" s="226"/>
      <c r="E566" s="227"/>
      <c r="F566" s="228"/>
      <c r="G566" s="385">
        <v>365</v>
      </c>
      <c r="H566" s="229"/>
      <c r="I566" s="233"/>
      <c r="J566" s="178">
        <f t="shared" si="28"/>
        <v>0</v>
      </c>
      <c r="K566" s="178">
        <f t="shared" si="29"/>
        <v>0</v>
      </c>
      <c r="L566" s="227"/>
      <c r="M566" s="234"/>
      <c r="N566" s="178">
        <f t="shared" si="30"/>
        <v>0</v>
      </c>
      <c r="O566" s="178">
        <f t="shared" si="31"/>
        <v>0</v>
      </c>
      <c r="P566" s="262"/>
      <c r="Q566" s="360"/>
    </row>
    <row r="567" spans="2:17" x14ac:dyDescent="0.25">
      <c r="B567" s="293"/>
      <c r="C567" s="262"/>
      <c r="D567" s="226"/>
      <c r="E567" s="227"/>
      <c r="F567" s="228"/>
      <c r="G567" s="385">
        <v>365</v>
      </c>
      <c r="H567" s="229"/>
      <c r="I567" s="233"/>
      <c r="J567" s="178">
        <f t="shared" si="28"/>
        <v>0</v>
      </c>
      <c r="K567" s="178">
        <f t="shared" si="29"/>
        <v>0</v>
      </c>
      <c r="L567" s="227"/>
      <c r="M567" s="234"/>
      <c r="N567" s="178">
        <f t="shared" si="30"/>
        <v>0</v>
      </c>
      <c r="O567" s="178">
        <f t="shared" si="31"/>
        <v>0</v>
      </c>
      <c r="P567" s="262"/>
      <c r="Q567" s="360"/>
    </row>
    <row r="568" spans="2:17" x14ac:dyDescent="0.25">
      <c r="B568" s="293"/>
      <c r="C568" s="262"/>
      <c r="D568" s="226"/>
      <c r="E568" s="227"/>
      <c r="F568" s="228"/>
      <c r="G568" s="385">
        <v>365</v>
      </c>
      <c r="H568" s="229"/>
      <c r="I568" s="233"/>
      <c r="J568" s="178">
        <f t="shared" si="28"/>
        <v>0</v>
      </c>
      <c r="K568" s="178">
        <f t="shared" si="29"/>
        <v>0</v>
      </c>
      <c r="L568" s="227"/>
      <c r="M568" s="234"/>
      <c r="N568" s="178">
        <f t="shared" si="30"/>
        <v>0</v>
      </c>
      <c r="O568" s="178">
        <f t="shared" si="31"/>
        <v>0</v>
      </c>
      <c r="P568" s="262"/>
      <c r="Q568" s="360"/>
    </row>
    <row r="569" spans="2:17" x14ac:dyDescent="0.25">
      <c r="B569" s="293"/>
      <c r="C569" s="262"/>
      <c r="D569" s="226"/>
      <c r="E569" s="227"/>
      <c r="F569" s="228"/>
      <c r="G569" s="385">
        <v>365</v>
      </c>
      <c r="H569" s="229"/>
      <c r="I569" s="233"/>
      <c r="J569" s="178">
        <f t="shared" si="28"/>
        <v>0</v>
      </c>
      <c r="K569" s="178">
        <f t="shared" si="29"/>
        <v>0</v>
      </c>
      <c r="L569" s="227"/>
      <c r="M569" s="234"/>
      <c r="N569" s="178">
        <f t="shared" si="30"/>
        <v>0</v>
      </c>
      <c r="O569" s="178">
        <f t="shared" si="31"/>
        <v>0</v>
      </c>
      <c r="P569" s="262"/>
      <c r="Q569" s="360"/>
    </row>
    <row r="570" spans="2:17" x14ac:dyDescent="0.25">
      <c r="B570" s="293"/>
      <c r="C570" s="262"/>
      <c r="D570" s="226"/>
      <c r="E570" s="227"/>
      <c r="F570" s="228"/>
      <c r="G570" s="385">
        <v>365</v>
      </c>
      <c r="H570" s="229"/>
      <c r="I570" s="233"/>
      <c r="J570" s="178">
        <f t="shared" si="28"/>
        <v>0</v>
      </c>
      <c r="K570" s="178">
        <f t="shared" si="29"/>
        <v>0</v>
      </c>
      <c r="L570" s="227"/>
      <c r="M570" s="234"/>
      <c r="N570" s="178">
        <f t="shared" si="30"/>
        <v>0</v>
      </c>
      <c r="O570" s="178">
        <f t="shared" si="31"/>
        <v>0</v>
      </c>
      <c r="P570" s="262"/>
      <c r="Q570" s="360"/>
    </row>
    <row r="571" spans="2:17" x14ac:dyDescent="0.25">
      <c r="B571" s="293"/>
      <c r="C571" s="262"/>
      <c r="D571" s="226"/>
      <c r="E571" s="227"/>
      <c r="F571" s="228"/>
      <c r="G571" s="385">
        <v>365</v>
      </c>
      <c r="H571" s="229"/>
      <c r="I571" s="233"/>
      <c r="J571" s="178">
        <f t="shared" ref="J571:J572" si="32">IF($E571&gt;0,MIN(ROUND((ROUND($G$116*$F571/$G571,0))*H571/$E571,0),MAX(0,H571-I571)),0)</f>
        <v>0</v>
      </c>
      <c r="K571" s="178">
        <f t="shared" ref="K571:K572" si="33">IF($E571&gt;0,H571-I571-J571,0)</f>
        <v>0</v>
      </c>
      <c r="L571" s="227"/>
      <c r="M571" s="234"/>
      <c r="N571" s="178">
        <f t="shared" ref="N571:N572" si="34">IF($E571&gt;0,MIN(ROUND((ROUND($G$116*$F571/$G571,0))*L571/$E571,0),MAX(0,L571-M571)),0)</f>
        <v>0</v>
      </c>
      <c r="O571" s="178">
        <f t="shared" ref="O571:O572" si="35">IF($E571&gt;0,L571-M571-N571,0)</f>
        <v>0</v>
      </c>
      <c r="P571" s="262"/>
      <c r="Q571" s="360"/>
    </row>
    <row r="572" spans="2:17" x14ac:dyDescent="0.25">
      <c r="B572" s="293"/>
      <c r="C572" s="262"/>
      <c r="D572" s="226"/>
      <c r="E572" s="227"/>
      <c r="F572" s="228"/>
      <c r="G572" s="385">
        <v>365</v>
      </c>
      <c r="H572" s="229"/>
      <c r="I572" s="233"/>
      <c r="J572" s="178">
        <f t="shared" si="32"/>
        <v>0</v>
      </c>
      <c r="K572" s="178">
        <f t="shared" si="33"/>
        <v>0</v>
      </c>
      <c r="L572" s="227"/>
      <c r="M572" s="234"/>
      <c r="N572" s="178">
        <f t="shared" si="34"/>
        <v>0</v>
      </c>
      <c r="O572" s="178">
        <f t="shared" si="35"/>
        <v>0</v>
      </c>
      <c r="P572" s="262"/>
      <c r="Q572" s="360"/>
    </row>
    <row r="573" spans="2:17" ht="15" customHeight="1" x14ac:dyDescent="0.25">
      <c r="B573" s="170"/>
    </row>
    <row r="574" spans="2:17" ht="15" customHeight="1" x14ac:dyDescent="0.25">
      <c r="B574" s="170"/>
    </row>
  </sheetData>
  <sheetProtection algorithmName="SHA-512" hashValue="opxLoNFuvwzLtMidv4OZB4Z5vfRvg0DGU4PZJ2rhnNVLs/t5MiSHQ3054t91QbQcsNM+ZpJctNIZeN0fCCgyeA==" saltValue="raCMJ0L+Yz9MuhH3q+wImw==" spinCount="100000" sheet="1" objects="1" scenarios="1"/>
  <mergeCells count="32">
    <mergeCell ref="E105:H105"/>
    <mergeCell ref="E106:H106"/>
    <mergeCell ref="E107:H107"/>
    <mergeCell ref="E110:H110"/>
    <mergeCell ref="E111:H111"/>
    <mergeCell ref="B3:K3"/>
    <mergeCell ref="B4:K4"/>
    <mergeCell ref="D21:J23"/>
    <mergeCell ref="E62:I62"/>
    <mergeCell ref="E63:I63"/>
    <mergeCell ref="K8:K10"/>
    <mergeCell ref="J33:J35"/>
    <mergeCell ref="J31:J32"/>
    <mergeCell ref="J36:J37"/>
    <mergeCell ref="J48:J49"/>
    <mergeCell ref="H7:H10"/>
    <mergeCell ref="E64:I64"/>
    <mergeCell ref="E65:I65"/>
    <mergeCell ref="E66:I66"/>
    <mergeCell ref="E67:I67"/>
    <mergeCell ref="E68:I68"/>
    <mergeCell ref="E96:I96"/>
    <mergeCell ref="E69:I69"/>
    <mergeCell ref="E70:I70"/>
    <mergeCell ref="E95:I95"/>
    <mergeCell ref="E94:I94"/>
    <mergeCell ref="E89:I89"/>
    <mergeCell ref="E90:I90"/>
    <mergeCell ref="E74:I74"/>
    <mergeCell ref="E75:I75"/>
    <mergeCell ref="E76:I76"/>
    <mergeCell ref="E77:I77"/>
  </mergeCells>
  <phoneticPr fontId="35" type="noConversion"/>
  <dataValidations count="9">
    <dataValidation type="date" operator="greaterThan" allowBlank="1" showInputMessage="1" showErrorMessage="1" error="La date est non-valide ou doit être supérieure au 25 mars 2025" sqref="G10" xr:uid="{42B716CA-687D-4F51-9665-BB459F6C7E86}">
      <formula1>45741</formula1>
    </dataValidation>
    <dataValidation type="date" operator="greaterThan" allowBlank="1" showInputMessage="1" showErrorMessage="1" error="La date est invalide ou doit être supérieure à la date de début" sqref="J10" xr:uid="{5E02640B-EB30-4607-B340-74423E80CF35}">
      <formula1>G10</formula1>
    </dataValidation>
    <dataValidation type="decimal" operator="lessThanOrEqual" allowBlank="1" showInputMessage="1" showErrorMessage="1" error="Ne doit pas dépasser 100%" sqref="F82:F86" xr:uid="{FC87FE28-721C-4C47-9FCF-6E7C14A1AAF7}">
      <formula1>1</formula1>
    </dataValidation>
    <dataValidation type="custom" operator="lessThanOrEqual" allowBlank="1" showInputMessage="1" showErrorMessage="1" error="Le montant d'aide financière doit être inférieur ou égal au montant de salaire R-D inscrit à la colonne H." sqref="I122:I572" xr:uid="{0CFB4972-760F-4380-965D-1EAB3F70437E}">
      <formula1>I122&lt;=N(H122)</formula1>
    </dataValidation>
    <dataValidation type="whole" operator="lessThanOrEqual" allowBlank="1" showInputMessage="1" showErrorMessage="1" error="Le montant du salaire R-D doit être inférieur ou égal au montant de salaire de l'exercice financier inscrit à la colonne E." sqref="H122:H572" xr:uid="{6A588CA0-D2B6-4DED-9ED1-284A1D3B1A97}">
      <formula1>N(E122)</formula1>
    </dataValidation>
    <dataValidation type="custom" operator="lessThanOrEqual" allowBlank="1" showInputMessage="1" showErrorMessage="1" error="Le montant d'aide financière doit être inférieur ou égal au montant de salaire de précommercialisation." sqref="M122:M572" xr:uid="{FEC6A1C3-C0C8-4C73-B049-27CED1CEBDFE}">
      <formula1>M122&lt;=N(L122)</formula1>
    </dataValidation>
    <dataValidation type="whole" operator="lessThanOrEqual" showInputMessage="1" showErrorMessage="1" error="Le total du salaire de précommercialisation et salaire RD ne doit pas dépasser le montant de salaire de l'exercice" sqref="L122:L572" xr:uid="{81E65987-410E-4379-BD44-1D63513F5608}">
      <formula1>E122-H122</formula1>
    </dataValidation>
    <dataValidation type="whole" operator="lessThan" showInputMessage="1" showErrorMessage="1" error="Le montant doit être inférieur au MCI. Sinon, laissez la case vide." sqref="I36" xr:uid="{BCEC46C6-47C0-4D14-9147-FE149C9AED85}">
      <formula1>I32</formula1>
    </dataValidation>
    <dataValidation type="whole" operator="lessThanOrEqual" allowBlank="1" showInputMessage="1" showErrorMessage="1" error="Doit être inférieur ou égal au Nb de jours de l'exercice financier." prompt="Doit être inférieur ou égal au nombre de jours de l'exercice financier inscrit à la case F119" sqref="F122:F572" xr:uid="{2F9C2882-25D3-44A4-88C7-F89CF051C828}">
      <formula1>$F$119</formula1>
    </dataValidation>
  </dataValidations>
  <pageMargins left="0.70866141732283472" right="0.70866141732283472" top="0.74803149606299213" bottom="0.74803149606299213" header="0.31496062992125984" footer="0.31496062992125984"/>
  <pageSetup scale="34" fitToHeight="0" orientation="portrait" r:id="rId1"/>
  <headerFooter>
    <oddFooter>&amp;L2026-08&amp;C&amp;P&amp;R&amp;A</oddFooter>
  </headerFooter>
  <ignoredErrors>
    <ignoredError sqref="J64" unlockedFormula="1"/>
  </ignoredError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Attention, la société est une SPCC. Ne pas inscrire de montant dans cette cellule." xr:uid="{A10BD258-7E25-485C-826A-FF411F41D514}">
          <x14:formula1>
            <xm:f>'Renseignements Gén.à compléter '!N45="SPCA"</xm:f>
          </x14:formula1>
          <xm:sqref>I48</xm:sqref>
        </x14:dataValidation>
        <x14:dataValidation type="custom" allowBlank="1" showInputMessage="1" showErrorMessage="1" error="La Société est une SPCA. Ne pas inscrire de montant dans cette cellule" xr:uid="{E8A98E46-FA1F-4E3B-904F-DDE88082922A}">
          <x14:formula1>
            <xm:f>'Renseignements Gén.à compléter '!N45="SPCC"</xm:f>
          </x14:formula1>
          <xm:sqref>I32</xm:sqref>
        </x14:dataValidation>
        <x14:dataValidation type="custom" allowBlank="1" showInputMessage="1" showErrorMessage="1" error="Attention, la société est une SPCA. Ne pas inscrire de montant dans cette cellule" xr:uid="{25625047-D38D-48B3-BC4C-48F8F7BFA944}">
          <x14:formula1>
            <xm:f>'Renseignements Gén.à compléter '!N45="SPCC"</xm:f>
          </x14:formula1>
          <xm:sqref>I41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002A6-57F2-4C39-9803-ED89978C9922}">
  <sheetPr>
    <pageSetUpPr fitToPage="1"/>
  </sheetPr>
  <dimension ref="B1:AO574"/>
  <sheetViews>
    <sheetView workbookViewId="0">
      <selection activeCell="J11" sqref="J11"/>
    </sheetView>
  </sheetViews>
  <sheetFormatPr baseColWidth="10" defaultColWidth="11.42578125" defaultRowHeight="15" customHeight="1" x14ac:dyDescent="0.25"/>
  <cols>
    <col min="1" max="1" width="4.42578125" customWidth="1"/>
    <col min="2" max="2" width="6.5703125" style="165" customWidth="1"/>
    <col min="3" max="3" width="5.140625" style="166" customWidth="1"/>
    <col min="4" max="4" width="26.5703125" style="166" customWidth="1"/>
    <col min="5" max="5" width="26" style="166" customWidth="1"/>
    <col min="6" max="6" width="20.140625" style="166" customWidth="1"/>
    <col min="7" max="7" width="16.5703125" style="166" customWidth="1"/>
    <col min="8" max="8" width="17.140625" style="166" customWidth="1"/>
    <col min="9" max="9" width="21.5703125" style="219" customWidth="1"/>
    <col min="10" max="10" width="21.85546875" style="166" customWidth="1"/>
    <col min="11" max="11" width="20.42578125" style="166" customWidth="1"/>
    <col min="12" max="13" width="22.85546875" style="166" customWidth="1"/>
    <col min="14" max="14" width="18" style="166" customWidth="1"/>
    <col min="15" max="15" width="21.28515625" style="166" customWidth="1"/>
    <col min="16" max="16" width="10" customWidth="1"/>
  </cols>
  <sheetData>
    <row r="1" spans="2:41" ht="18" x14ac:dyDescent="0.25">
      <c r="B1" s="240"/>
      <c r="C1" s="241"/>
      <c r="D1" s="242"/>
      <c r="E1" s="242"/>
      <c r="F1" s="242"/>
      <c r="G1" s="242"/>
      <c r="H1" s="242"/>
      <c r="I1" s="243"/>
      <c r="J1" s="242"/>
      <c r="K1" s="244" t="s">
        <v>0</v>
      </c>
      <c r="L1" s="162"/>
      <c r="M1" s="163"/>
      <c r="N1" s="172"/>
      <c r="O1" s="157"/>
      <c r="P1" s="154"/>
      <c r="Q1" s="154"/>
      <c r="R1" s="154"/>
      <c r="S1" s="154"/>
      <c r="T1" s="154"/>
      <c r="U1" s="154"/>
      <c r="V1" s="154"/>
      <c r="W1" s="154"/>
      <c r="X1" s="154"/>
      <c r="Y1" s="154"/>
      <c r="Z1" s="154"/>
      <c r="AA1" s="154"/>
      <c r="AB1" s="153"/>
      <c r="AC1" s="153"/>
      <c r="AD1" s="153"/>
      <c r="AE1" s="153"/>
      <c r="AF1" s="153"/>
      <c r="AG1" s="153"/>
      <c r="AH1" s="153"/>
      <c r="AI1" s="153"/>
      <c r="AJ1" s="153"/>
      <c r="AK1" s="154"/>
    </row>
    <row r="2" spans="2:41" ht="27" customHeight="1" x14ac:dyDescent="0.25">
      <c r="B2" s="245"/>
      <c r="C2" s="246"/>
      <c r="D2" s="246"/>
      <c r="E2" s="246"/>
      <c r="F2" s="246"/>
      <c r="G2" s="247"/>
      <c r="H2" s="246"/>
      <c r="I2" s="248"/>
      <c r="J2" s="246"/>
      <c r="K2" s="249" t="s">
        <v>362</v>
      </c>
      <c r="L2" s="173"/>
      <c r="M2" s="164"/>
      <c r="N2" s="167"/>
      <c r="O2" s="157"/>
      <c r="P2" s="154"/>
      <c r="Q2" s="154"/>
      <c r="R2" s="154"/>
      <c r="S2" s="154"/>
      <c r="T2" s="154"/>
      <c r="U2" s="154"/>
      <c r="V2" s="154"/>
      <c r="W2" s="154"/>
      <c r="X2" s="154"/>
      <c r="Y2" s="154"/>
      <c r="Z2" s="154"/>
      <c r="AA2" s="154"/>
      <c r="AB2" s="153"/>
      <c r="AC2" s="153"/>
      <c r="AD2" s="153"/>
      <c r="AE2" s="153"/>
      <c r="AF2" s="153"/>
      <c r="AG2" s="153"/>
      <c r="AH2" s="153"/>
      <c r="AI2" s="153"/>
      <c r="AJ2" s="153"/>
      <c r="AK2" s="154"/>
    </row>
    <row r="3" spans="2:41" ht="26.25" customHeight="1" x14ac:dyDescent="0.35">
      <c r="B3" s="592" t="s">
        <v>1</v>
      </c>
      <c r="C3" s="593"/>
      <c r="D3" s="593"/>
      <c r="E3" s="593"/>
      <c r="F3" s="593"/>
      <c r="G3" s="593"/>
      <c r="H3" s="593"/>
      <c r="I3" s="593"/>
      <c r="J3" s="593"/>
      <c r="K3" s="594"/>
      <c r="L3" s="174"/>
      <c r="M3" s="174"/>
      <c r="N3" s="161"/>
      <c r="O3" s="161"/>
      <c r="P3" s="161"/>
      <c r="Q3" s="155"/>
      <c r="R3" s="156"/>
      <c r="S3" s="157"/>
      <c r="T3" s="154"/>
      <c r="U3" s="154"/>
      <c r="V3" s="154"/>
      <c r="W3" s="154"/>
      <c r="X3" s="154"/>
      <c r="Y3" s="154"/>
      <c r="Z3" s="154"/>
      <c r="AA3" s="154"/>
      <c r="AB3" s="154"/>
      <c r="AC3" s="154"/>
      <c r="AD3" s="154"/>
      <c r="AE3" s="154"/>
      <c r="AF3" s="153"/>
      <c r="AG3" s="153"/>
      <c r="AH3" s="153"/>
      <c r="AI3" s="153"/>
      <c r="AJ3" s="153"/>
      <c r="AK3" s="153"/>
      <c r="AL3" s="153"/>
      <c r="AM3" s="153"/>
      <c r="AN3" s="153"/>
      <c r="AO3" s="154"/>
    </row>
    <row r="4" spans="2:41" ht="25.5" customHeight="1" x14ac:dyDescent="0.25">
      <c r="B4" s="595" t="s">
        <v>109</v>
      </c>
      <c r="C4" s="596"/>
      <c r="D4" s="596"/>
      <c r="E4" s="596"/>
      <c r="F4" s="596"/>
      <c r="G4" s="596"/>
      <c r="H4" s="596"/>
      <c r="I4" s="596"/>
      <c r="J4" s="596"/>
      <c r="K4" s="597"/>
      <c r="L4" s="175"/>
      <c r="M4" s="175"/>
      <c r="N4" s="159"/>
      <c r="O4" s="159"/>
      <c r="P4" s="159"/>
      <c r="Q4" s="155"/>
      <c r="R4" s="156"/>
      <c r="S4" s="157"/>
      <c r="T4" s="154"/>
      <c r="U4" s="154"/>
      <c r="V4" s="154"/>
      <c r="W4" s="154"/>
      <c r="X4" s="154"/>
      <c r="Y4" s="154"/>
      <c r="Z4" s="154"/>
      <c r="AA4" s="154"/>
      <c r="AB4" s="154"/>
      <c r="AC4" s="154"/>
      <c r="AD4" s="154"/>
      <c r="AE4" s="154"/>
      <c r="AF4" s="153"/>
      <c r="AG4" s="153"/>
      <c r="AH4" s="153"/>
      <c r="AI4" s="153"/>
      <c r="AJ4" s="153"/>
      <c r="AK4" s="153"/>
      <c r="AL4" s="153"/>
      <c r="AM4" s="153"/>
      <c r="AN4" s="153"/>
      <c r="AO4" s="154"/>
    </row>
    <row r="5" spans="2:41" ht="15.75" thickBot="1" x14ac:dyDescent="0.3">
      <c r="B5" s="250"/>
      <c r="C5" s="251"/>
      <c r="D5" s="252"/>
      <c r="E5" s="251"/>
      <c r="F5" s="251"/>
      <c r="G5" s="251"/>
      <c r="H5" s="251"/>
      <c r="I5" s="253"/>
      <c r="J5" s="254"/>
      <c r="K5" s="255"/>
      <c r="L5" s="177"/>
      <c r="M5" s="176"/>
      <c r="N5" s="176"/>
      <c r="O5" s="169"/>
      <c r="P5" s="154"/>
      <c r="Q5" s="158"/>
      <c r="R5" s="156"/>
      <c r="S5" s="157"/>
      <c r="T5" s="154"/>
      <c r="U5" s="154"/>
      <c r="V5" s="154"/>
      <c r="W5" s="154"/>
      <c r="X5" s="154"/>
      <c r="Y5" s="154"/>
      <c r="Z5" s="154"/>
      <c r="AA5" s="154"/>
      <c r="AB5" s="154"/>
      <c r="AC5" s="154"/>
      <c r="AD5" s="154"/>
      <c r="AE5" s="154"/>
      <c r="AF5" s="154"/>
      <c r="AG5" s="154"/>
      <c r="AH5" s="154"/>
      <c r="AI5" s="154"/>
      <c r="AJ5" s="154"/>
      <c r="AK5" s="154"/>
      <c r="AL5" s="154"/>
      <c r="AM5" s="154"/>
      <c r="AN5" s="154"/>
      <c r="AO5" s="154"/>
    </row>
    <row r="6" spans="2:41" ht="15" customHeight="1" x14ac:dyDescent="0.25">
      <c r="B6" s="256"/>
      <c r="C6" s="257"/>
      <c r="D6" s="258"/>
      <c r="E6" s="257"/>
      <c r="F6" s="257"/>
      <c r="G6" s="606" t="str">
        <f>IF(G10&lt;'Année 1 - à compléter'!J10,"Attention, la date de début doit suivre la date de fin de l'exercice précédent","")</f>
        <v/>
      </c>
      <c r="H6" s="257"/>
      <c r="I6" s="259"/>
      <c r="J6" s="257"/>
      <c r="K6" s="260"/>
      <c r="O6"/>
    </row>
    <row r="7" spans="2:41" ht="17.45" customHeight="1" x14ac:dyDescent="0.25">
      <c r="B7" s="261"/>
      <c r="C7" s="262"/>
      <c r="D7" s="263"/>
      <c r="E7" s="262"/>
      <c r="F7" s="262"/>
      <c r="G7" s="603"/>
      <c r="H7" s="605" t="str">
        <f>IF(J10="","",IF(OR(G10&gt;J10,G10=""),"La date de début doit être inférieure à la date de fin",""))</f>
        <v/>
      </c>
      <c r="I7" s="264"/>
      <c r="J7" s="262"/>
      <c r="K7" s="265"/>
      <c r="O7"/>
    </row>
    <row r="8" spans="2:41" ht="32.450000000000003" customHeight="1" x14ac:dyDescent="0.25">
      <c r="B8" s="266" t="s">
        <v>178</v>
      </c>
      <c r="C8" s="267" t="s">
        <v>110</v>
      </c>
      <c r="D8" s="262"/>
      <c r="E8" s="262"/>
      <c r="F8" s="262"/>
      <c r="G8" s="603"/>
      <c r="H8" s="605"/>
      <c r="I8" s="264"/>
      <c r="J8" s="262"/>
      <c r="K8" s="602" t="str">
        <f>IF(G10="","",IF(J10-G10+1&gt;365,"Attention, l'exercice financier compte plus de 365 jours",IF(J10-G10+1&lt;365,"Attention, l'exercice financier compte moins de 365 jours","")))</f>
        <v/>
      </c>
      <c r="O8"/>
    </row>
    <row r="9" spans="2:41" ht="18" x14ac:dyDescent="0.25">
      <c r="B9" s="261"/>
      <c r="C9" s="262"/>
      <c r="D9" s="268"/>
      <c r="E9" s="262"/>
      <c r="F9" s="262"/>
      <c r="G9" s="269" t="s">
        <v>59</v>
      </c>
      <c r="H9" s="605"/>
      <c r="I9" s="264"/>
      <c r="J9" s="269" t="s">
        <v>59</v>
      </c>
      <c r="K9" s="602"/>
      <c r="O9"/>
    </row>
    <row r="10" spans="2:41" ht="18" x14ac:dyDescent="0.25">
      <c r="B10" s="261"/>
      <c r="C10" s="262"/>
      <c r="D10" s="268"/>
      <c r="E10" s="262"/>
      <c r="F10" s="270" t="s">
        <v>111</v>
      </c>
      <c r="G10" s="221"/>
      <c r="H10" s="605"/>
      <c r="I10" s="271" t="s">
        <v>112</v>
      </c>
      <c r="J10" s="221"/>
      <c r="K10" s="602"/>
      <c r="O10"/>
    </row>
    <row r="11" spans="2:41" ht="15" customHeight="1" thickBot="1" x14ac:dyDescent="0.3">
      <c r="B11" s="272"/>
      <c r="C11" s="273"/>
      <c r="D11" s="274"/>
      <c r="E11" s="273"/>
      <c r="F11" s="273"/>
      <c r="G11" s="273"/>
      <c r="H11" s="273"/>
      <c r="I11" s="275"/>
      <c r="J11" s="273"/>
      <c r="K11" s="276"/>
      <c r="O11"/>
    </row>
    <row r="12" spans="2:41" ht="15" customHeight="1" x14ac:dyDescent="0.25">
      <c r="B12" s="256"/>
      <c r="C12" s="257"/>
      <c r="D12" s="277"/>
      <c r="E12" s="257"/>
      <c r="F12" s="257"/>
      <c r="G12" s="257"/>
      <c r="H12" s="257"/>
      <c r="I12" s="259"/>
      <c r="J12" s="257"/>
      <c r="K12" s="260"/>
      <c r="O12"/>
    </row>
    <row r="13" spans="2:41" ht="18" x14ac:dyDescent="0.25">
      <c r="B13" s="266" t="s">
        <v>179</v>
      </c>
      <c r="C13" s="267" t="s">
        <v>113</v>
      </c>
      <c r="D13" s="262"/>
      <c r="E13" s="262"/>
      <c r="F13" s="262"/>
      <c r="G13" s="262"/>
      <c r="H13" s="262"/>
      <c r="I13" s="264"/>
      <c r="J13" s="262"/>
      <c r="K13" s="265"/>
      <c r="O13"/>
    </row>
    <row r="14" spans="2:41" x14ac:dyDescent="0.25">
      <c r="B14" s="261"/>
      <c r="C14" s="278" t="s">
        <v>114</v>
      </c>
      <c r="D14" s="262"/>
      <c r="E14" s="262"/>
      <c r="F14" s="262"/>
      <c r="G14" s="262"/>
      <c r="H14" s="262"/>
      <c r="I14" s="264"/>
      <c r="J14" s="262"/>
      <c r="K14" s="265"/>
      <c r="O14"/>
    </row>
    <row r="15" spans="2:41" ht="18" x14ac:dyDescent="0.25">
      <c r="B15" s="261"/>
      <c r="C15" s="262"/>
      <c r="D15" s="268"/>
      <c r="E15" s="262"/>
      <c r="F15" s="262"/>
      <c r="G15" s="262"/>
      <c r="H15" s="262"/>
      <c r="I15" s="264"/>
      <c r="J15" s="262"/>
      <c r="K15" s="265"/>
      <c r="O15"/>
    </row>
    <row r="16" spans="2:41" ht="18" x14ac:dyDescent="0.25">
      <c r="B16" s="261"/>
      <c r="C16" s="262"/>
      <c r="D16" s="268"/>
      <c r="E16" s="279" t="s">
        <v>115</v>
      </c>
      <c r="F16" s="262"/>
      <c r="G16" s="262"/>
      <c r="H16" s="262"/>
      <c r="I16" s="280">
        <f>'Détail du calcul'!O146</f>
        <v>0</v>
      </c>
      <c r="J16" s="262"/>
      <c r="K16" s="265"/>
      <c r="O16"/>
    </row>
    <row r="17" spans="2:16" ht="18" x14ac:dyDescent="0.25">
      <c r="B17" s="261"/>
      <c r="C17" s="262"/>
      <c r="D17" s="268"/>
      <c r="E17" s="279"/>
      <c r="F17" s="262"/>
      <c r="G17" s="262"/>
      <c r="H17" s="262"/>
      <c r="I17" s="264"/>
      <c r="J17" s="262"/>
      <c r="K17" s="265"/>
      <c r="O17"/>
    </row>
    <row r="18" spans="2:16" ht="18" x14ac:dyDescent="0.25">
      <c r="B18" s="261"/>
      <c r="C18" s="262"/>
      <c r="D18" s="268"/>
      <c r="E18" s="279" t="s">
        <v>116</v>
      </c>
      <c r="F18" s="262"/>
      <c r="G18" s="262"/>
      <c r="H18" s="262"/>
      <c r="I18" s="280">
        <f>IFERROR('Détail du calcul'!K87,0)</f>
        <v>0</v>
      </c>
      <c r="J18" s="262"/>
      <c r="K18" s="265"/>
      <c r="O18"/>
    </row>
    <row r="19" spans="2:16" ht="15" customHeight="1" x14ac:dyDescent="0.25">
      <c r="B19" s="261"/>
      <c r="C19" s="262"/>
      <c r="D19" s="268"/>
      <c r="E19" s="262"/>
      <c r="F19" s="262"/>
      <c r="G19" s="262"/>
      <c r="H19" s="262"/>
      <c r="I19" s="264"/>
      <c r="J19" s="262"/>
      <c r="K19" s="265"/>
      <c r="O19"/>
    </row>
    <row r="20" spans="2:16" ht="15" customHeight="1" x14ac:dyDescent="0.25">
      <c r="B20" s="261"/>
      <c r="C20" s="262"/>
      <c r="D20" s="268"/>
      <c r="E20" s="262"/>
      <c r="F20" s="262"/>
      <c r="G20" s="262"/>
      <c r="H20" s="262"/>
      <c r="I20" s="264"/>
      <c r="J20" s="262"/>
      <c r="K20" s="265"/>
      <c r="O20"/>
    </row>
    <row r="21" spans="2:16" ht="14.45" customHeight="1" x14ac:dyDescent="0.25">
      <c r="B21" s="261"/>
      <c r="C21" s="262"/>
      <c r="D21" s="598" t="s">
        <v>187</v>
      </c>
      <c r="E21" s="598"/>
      <c r="F21" s="598"/>
      <c r="G21" s="598"/>
      <c r="H21" s="598"/>
      <c r="I21" s="598"/>
      <c r="J21" s="598"/>
      <c r="K21" s="281"/>
      <c r="L21" s="168"/>
      <c r="M21" s="168"/>
      <c r="N21" s="168"/>
      <c r="O21" s="160"/>
      <c r="P21" s="160"/>
    </row>
    <row r="22" spans="2:16" ht="18" customHeight="1" x14ac:dyDescent="0.25">
      <c r="B22" s="261"/>
      <c r="C22" s="262"/>
      <c r="D22" s="598"/>
      <c r="E22" s="598"/>
      <c r="F22" s="598"/>
      <c r="G22" s="598"/>
      <c r="H22" s="598"/>
      <c r="I22" s="598"/>
      <c r="J22" s="598"/>
      <c r="K22" s="281"/>
      <c r="L22" s="168"/>
      <c r="M22" s="168"/>
      <c r="N22" s="168"/>
      <c r="O22" s="160"/>
      <c r="P22" s="160"/>
    </row>
    <row r="23" spans="2:16" ht="23.45" customHeight="1" thickBot="1" x14ac:dyDescent="0.3">
      <c r="B23" s="261"/>
      <c r="C23" s="262"/>
      <c r="D23" s="598"/>
      <c r="E23" s="598"/>
      <c r="F23" s="598"/>
      <c r="G23" s="598"/>
      <c r="H23" s="598"/>
      <c r="I23" s="598"/>
      <c r="J23" s="598"/>
      <c r="K23" s="281"/>
      <c r="L23" s="168"/>
      <c r="O23"/>
    </row>
    <row r="24" spans="2:16" ht="15" customHeight="1" x14ac:dyDescent="0.25">
      <c r="B24" s="256"/>
      <c r="C24" s="257"/>
      <c r="D24" s="277"/>
      <c r="E24" s="257"/>
      <c r="F24" s="257"/>
      <c r="G24" s="257"/>
      <c r="H24" s="257"/>
      <c r="I24" s="259"/>
      <c r="J24" s="257"/>
      <c r="K24" s="260"/>
      <c r="O24"/>
    </row>
    <row r="25" spans="2:16" ht="18" x14ac:dyDescent="0.25">
      <c r="B25" s="266" t="s">
        <v>180</v>
      </c>
      <c r="C25" s="267" t="s">
        <v>117</v>
      </c>
      <c r="D25" s="262"/>
      <c r="E25" s="262"/>
      <c r="F25" s="262"/>
      <c r="G25" s="262"/>
      <c r="H25" s="262"/>
      <c r="I25" s="264"/>
      <c r="J25" s="262"/>
      <c r="K25" s="265"/>
      <c r="O25"/>
    </row>
    <row r="26" spans="2:16" ht="15" customHeight="1" x14ac:dyDescent="0.25">
      <c r="B26" s="261"/>
      <c r="C26" s="262"/>
      <c r="D26" s="268"/>
      <c r="E26" s="262"/>
      <c r="F26" s="262"/>
      <c r="G26" s="262"/>
      <c r="H26" s="262"/>
      <c r="I26" s="264"/>
      <c r="J26" s="262"/>
      <c r="K26" s="265"/>
      <c r="O26"/>
    </row>
    <row r="27" spans="2:16" ht="15" customHeight="1" x14ac:dyDescent="0.25">
      <c r="B27" s="282"/>
      <c r="C27" s="283"/>
      <c r="D27" s="388" t="s">
        <v>286</v>
      </c>
      <c r="E27" s="283"/>
      <c r="F27" s="283"/>
      <c r="G27" s="283"/>
      <c r="H27" s="283"/>
      <c r="I27" s="285"/>
      <c r="J27" s="283"/>
      <c r="K27" s="286"/>
      <c r="L27" s="185"/>
      <c r="M27" s="185"/>
      <c r="N27" s="185"/>
      <c r="O27"/>
    </row>
    <row r="28" spans="2:16" ht="15" customHeight="1" x14ac:dyDescent="0.25">
      <c r="B28" s="261"/>
      <c r="C28" s="262"/>
      <c r="D28" s="388" t="s">
        <v>348</v>
      </c>
      <c r="E28" s="262"/>
      <c r="F28" s="262"/>
      <c r="G28" s="262"/>
      <c r="H28" s="262"/>
      <c r="I28" s="264"/>
      <c r="J28" s="262"/>
      <c r="K28" s="265"/>
      <c r="O28"/>
    </row>
    <row r="29" spans="2:16" ht="15" customHeight="1" x14ac:dyDescent="0.25">
      <c r="B29" s="261"/>
      <c r="C29" s="262"/>
      <c r="D29" s="268"/>
      <c r="E29" s="262"/>
      <c r="F29" s="262"/>
      <c r="G29" s="262"/>
      <c r="H29" s="262"/>
      <c r="I29" s="264"/>
      <c r="J29" s="262"/>
      <c r="K29" s="265"/>
      <c r="O29"/>
    </row>
    <row r="30" spans="2:16" ht="22.5" customHeight="1" x14ac:dyDescent="0.25">
      <c r="B30" s="261"/>
      <c r="C30" s="287"/>
      <c r="D30" s="288" t="s">
        <v>197</v>
      </c>
      <c r="E30" s="289"/>
      <c r="F30" s="289"/>
      <c r="G30" s="289"/>
      <c r="H30" s="290"/>
      <c r="I30" s="291"/>
      <c r="J30" s="290"/>
      <c r="K30" s="292"/>
      <c r="O30"/>
    </row>
    <row r="31" spans="2:16" ht="26.45" customHeight="1" x14ac:dyDescent="0.25">
      <c r="B31" s="261"/>
      <c r="C31" s="293"/>
      <c r="D31" s="279"/>
      <c r="E31" s="279"/>
      <c r="F31" s="279"/>
      <c r="G31" s="279"/>
      <c r="H31" s="262"/>
      <c r="I31" s="294"/>
      <c r="J31" s="604" t="str">
        <f>IF(OR(I32="",I32=0),"",IF(I32&lt;15000000,"Le montant est inférieur à 15 M$. Svp, laisser le montant à zéro.",""))</f>
        <v/>
      </c>
      <c r="K31" s="265"/>
      <c r="O31"/>
    </row>
    <row r="32" spans="2:16" ht="15.75" x14ac:dyDescent="0.25">
      <c r="B32" s="261"/>
      <c r="C32" s="293"/>
      <c r="D32" s="296" t="s">
        <v>357</v>
      </c>
      <c r="E32" s="279"/>
      <c r="F32" s="279"/>
      <c r="G32" s="279"/>
      <c r="H32" s="262"/>
      <c r="I32" s="323"/>
      <c r="J32" s="604"/>
      <c r="K32" s="265"/>
      <c r="O32"/>
    </row>
    <row r="33" spans="2:15" ht="15.75" x14ac:dyDescent="0.25">
      <c r="B33" s="261"/>
      <c r="C33" s="293"/>
      <c r="D33" s="297" t="s">
        <v>360</v>
      </c>
      <c r="E33" s="279"/>
      <c r="F33" s="279"/>
      <c r="G33" s="279"/>
      <c r="H33" s="262"/>
      <c r="I33" s="264"/>
      <c r="J33" s="603"/>
      <c r="K33" s="265"/>
      <c r="O33"/>
    </row>
    <row r="34" spans="2:15" ht="15.75" x14ac:dyDescent="0.25">
      <c r="B34" s="261"/>
      <c r="C34" s="293"/>
      <c r="D34" s="297" t="s">
        <v>361</v>
      </c>
      <c r="E34" s="279"/>
      <c r="F34" s="279"/>
      <c r="G34" s="279"/>
      <c r="H34" s="262"/>
      <c r="I34" s="264"/>
      <c r="J34" s="603"/>
      <c r="K34" s="265"/>
      <c r="O34"/>
    </row>
    <row r="35" spans="2:15" ht="23.45" customHeight="1" x14ac:dyDescent="0.25">
      <c r="B35" s="261"/>
      <c r="C35" s="293"/>
      <c r="D35" s="296"/>
      <c r="E35" s="279"/>
      <c r="F35" s="279"/>
      <c r="G35" s="279"/>
      <c r="H35" s="262"/>
      <c r="I35" s="264"/>
      <c r="J35" s="603"/>
      <c r="K35" s="265"/>
      <c r="O35"/>
    </row>
    <row r="36" spans="2:15" ht="17.45" customHeight="1" x14ac:dyDescent="0.25">
      <c r="B36" s="261"/>
      <c r="C36" s="293"/>
      <c r="D36" s="296" t="s">
        <v>198</v>
      </c>
      <c r="E36" s="279"/>
      <c r="F36" s="279"/>
      <c r="G36" s="279"/>
      <c r="H36" s="262"/>
      <c r="I36" s="323"/>
      <c r="J36" s="604" t="str">
        <f>IF(OR(I36="",I36=0),"",IF(I36&gt;I32,"Le montant est supérieur au MCI. Svp, laisser la case vide.",""))</f>
        <v/>
      </c>
      <c r="K36" s="265"/>
      <c r="O36"/>
    </row>
    <row r="37" spans="2:15" ht="17.45" customHeight="1" x14ac:dyDescent="0.25">
      <c r="B37" s="261"/>
      <c r="C37" s="293"/>
      <c r="D37" s="296" t="s">
        <v>358</v>
      </c>
      <c r="E37" s="279"/>
      <c r="F37" s="279"/>
      <c r="G37" s="279"/>
      <c r="H37" s="262"/>
      <c r="I37" s="264"/>
      <c r="J37" s="604"/>
      <c r="K37" s="265"/>
      <c r="O37"/>
    </row>
    <row r="38" spans="2:15" ht="6.6" customHeight="1" x14ac:dyDescent="0.25">
      <c r="B38" s="261"/>
      <c r="C38" s="293"/>
      <c r="D38" s="279"/>
      <c r="E38" s="279"/>
      <c r="F38" s="279"/>
      <c r="G38" s="279"/>
      <c r="H38" s="262"/>
      <c r="I38" s="264"/>
      <c r="J38" s="262"/>
      <c r="K38" s="265"/>
      <c r="O38"/>
    </row>
    <row r="39" spans="2:15" ht="3.95" customHeight="1" x14ac:dyDescent="0.25">
      <c r="B39" s="261"/>
      <c r="C39" s="293"/>
      <c r="D39" s="279"/>
      <c r="E39" s="279"/>
      <c r="F39" s="279"/>
      <c r="G39" s="279"/>
      <c r="H39" s="262"/>
      <c r="I39" s="264"/>
      <c r="J39" s="262"/>
      <c r="K39" s="265"/>
      <c r="O39"/>
    </row>
    <row r="40" spans="2:15" ht="21.95" customHeight="1" x14ac:dyDescent="0.25">
      <c r="B40" s="261"/>
      <c r="C40" s="293"/>
      <c r="D40" s="279"/>
      <c r="E40" s="279"/>
      <c r="F40" s="279"/>
      <c r="G40" s="279"/>
      <c r="H40" s="262"/>
      <c r="I40" s="264"/>
      <c r="J40" s="262"/>
      <c r="K40" s="265"/>
      <c r="O40"/>
    </row>
    <row r="41" spans="2:15" ht="18.95" customHeight="1" x14ac:dyDescent="0.25">
      <c r="B41" s="261"/>
      <c r="C41" s="293"/>
      <c r="D41" s="298" t="s">
        <v>272</v>
      </c>
      <c r="E41" s="279"/>
      <c r="F41" s="279"/>
      <c r="G41" s="279"/>
      <c r="H41" s="262"/>
      <c r="I41" s="323"/>
      <c r="J41" s="295"/>
      <c r="K41" s="265"/>
      <c r="O41"/>
    </row>
    <row r="42" spans="2:15" s="218" customFormat="1" ht="14.1" customHeight="1" x14ac:dyDescent="0.25">
      <c r="B42" s="301"/>
      <c r="C42" s="302"/>
      <c r="D42" s="299" t="s">
        <v>359</v>
      </c>
      <c r="E42" s="303"/>
      <c r="F42" s="303"/>
      <c r="G42" s="303"/>
      <c r="H42" s="303"/>
      <c r="I42" s="300"/>
      <c r="J42" s="303"/>
      <c r="K42" s="304"/>
      <c r="L42" s="217"/>
      <c r="M42" s="217"/>
      <c r="N42" s="217"/>
    </row>
    <row r="43" spans="2:15" s="218" customFormat="1" ht="14.1" customHeight="1" x14ac:dyDescent="0.25">
      <c r="B43" s="301"/>
      <c r="C43" s="302"/>
      <c r="D43" s="299" t="s">
        <v>331</v>
      </c>
      <c r="E43" s="303"/>
      <c r="F43" s="303"/>
      <c r="G43" s="303"/>
      <c r="H43" s="303"/>
      <c r="I43" s="300"/>
      <c r="J43" s="303"/>
      <c r="K43" s="304"/>
      <c r="L43" s="217"/>
      <c r="M43" s="217"/>
      <c r="N43" s="217"/>
    </row>
    <row r="44" spans="2:15" s="218" customFormat="1" ht="14.1" customHeight="1" x14ac:dyDescent="0.25">
      <c r="B44" s="301"/>
      <c r="C44" s="302"/>
      <c r="D44" s="299"/>
      <c r="E44" s="303"/>
      <c r="F44" s="303"/>
      <c r="G44" s="303"/>
      <c r="H44" s="303"/>
      <c r="I44" s="300"/>
      <c r="J44" s="303"/>
      <c r="K44" s="304"/>
      <c r="L44" s="217"/>
      <c r="M44" s="217"/>
      <c r="N44" s="217"/>
    </row>
    <row r="45" spans="2:15" s="218" customFormat="1" ht="14.1" customHeight="1" x14ac:dyDescent="0.25">
      <c r="B45" s="301"/>
      <c r="C45" s="305"/>
      <c r="D45" s="306"/>
      <c r="E45" s="307"/>
      <c r="F45" s="307"/>
      <c r="G45" s="307"/>
      <c r="H45" s="307"/>
      <c r="I45" s="308"/>
      <c r="J45" s="307"/>
      <c r="K45" s="309"/>
      <c r="L45" s="217"/>
      <c r="M45" s="217"/>
      <c r="N45" s="217"/>
    </row>
    <row r="46" spans="2:15" ht="18.600000000000001" customHeight="1" x14ac:dyDescent="0.25">
      <c r="B46" s="261"/>
      <c r="C46" s="287"/>
      <c r="D46" s="279"/>
      <c r="E46" s="279"/>
      <c r="F46" s="279"/>
      <c r="G46" s="279"/>
      <c r="H46" s="262"/>
      <c r="I46" s="264"/>
      <c r="J46" s="262"/>
      <c r="K46" s="265"/>
      <c r="O46"/>
    </row>
    <row r="47" spans="2:15" ht="21.6" customHeight="1" x14ac:dyDescent="0.25">
      <c r="B47" s="261"/>
      <c r="C47" s="293"/>
      <c r="D47" s="310" t="s">
        <v>118</v>
      </c>
      <c r="E47" s="279"/>
      <c r="F47" s="279"/>
      <c r="G47" s="279"/>
      <c r="H47" s="262"/>
      <c r="I47" s="264"/>
      <c r="J47" s="262"/>
      <c r="K47" s="265"/>
      <c r="O47"/>
    </row>
    <row r="48" spans="2:15" ht="15.95" customHeight="1" x14ac:dyDescent="0.25">
      <c r="B48" s="261"/>
      <c r="C48" s="293"/>
      <c r="D48" s="311" t="s">
        <v>199</v>
      </c>
      <c r="E48" s="312"/>
      <c r="F48" s="312"/>
      <c r="G48" s="312"/>
      <c r="H48" s="262"/>
      <c r="I48" s="324"/>
      <c r="J48" s="604" t="str">
        <f>IF(OR(I48="",I48=0),"",IF(I48&lt;15000000,"Le montant est inférieur à 15 M$. Svp, laisser le montant à zéro.",""))</f>
        <v/>
      </c>
      <c r="K48" s="265"/>
      <c r="O48"/>
    </row>
    <row r="49" spans="2:15" ht="18" customHeight="1" x14ac:dyDescent="0.25">
      <c r="B49" s="261"/>
      <c r="C49" s="293"/>
      <c r="D49" s="311" t="s">
        <v>335</v>
      </c>
      <c r="E49" s="262"/>
      <c r="F49" s="312"/>
      <c r="G49" s="312"/>
      <c r="H49" s="262"/>
      <c r="I49" s="264"/>
      <c r="J49" s="604"/>
      <c r="K49" s="265"/>
      <c r="O49"/>
    </row>
    <row r="50" spans="2:15" ht="18" customHeight="1" x14ac:dyDescent="0.25">
      <c r="B50" s="261"/>
      <c r="C50" s="313"/>
      <c r="D50" s="314"/>
      <c r="E50" s="315"/>
      <c r="F50" s="316"/>
      <c r="G50" s="316"/>
      <c r="H50" s="315"/>
      <c r="I50" s="317"/>
      <c r="J50" s="315"/>
      <c r="K50" s="318"/>
      <c r="O50"/>
    </row>
    <row r="51" spans="2:15" ht="15" customHeight="1" x14ac:dyDescent="0.25">
      <c r="B51" s="261"/>
      <c r="C51" s="293"/>
      <c r="D51" s="319"/>
      <c r="E51" s="312"/>
      <c r="F51" s="312"/>
      <c r="G51" s="312"/>
      <c r="H51" s="262"/>
      <c r="I51" s="320"/>
      <c r="J51" s="262"/>
      <c r="K51" s="265"/>
      <c r="O51"/>
    </row>
    <row r="52" spans="2:15" ht="15" customHeight="1" x14ac:dyDescent="0.25">
      <c r="B52" s="261"/>
      <c r="C52" s="293"/>
      <c r="D52" s="321" t="s">
        <v>291</v>
      </c>
      <c r="E52" s="312"/>
      <c r="F52" s="312"/>
      <c r="G52" s="312"/>
      <c r="H52" s="262"/>
      <c r="I52" s="320"/>
      <c r="J52" s="262"/>
      <c r="K52" s="265"/>
      <c r="O52"/>
    </row>
    <row r="53" spans="2:15" ht="15.75" x14ac:dyDescent="0.25">
      <c r="B53" s="261"/>
      <c r="C53" s="293"/>
      <c r="D53" s="319" t="s">
        <v>237</v>
      </c>
      <c r="E53" s="312"/>
      <c r="F53" s="312"/>
      <c r="G53" s="312"/>
      <c r="H53" s="262"/>
      <c r="I53" s="323"/>
      <c r="J53" s="262"/>
      <c r="K53" s="265"/>
      <c r="O53"/>
    </row>
    <row r="54" spans="2:15" ht="15.75" x14ac:dyDescent="0.25">
      <c r="B54" s="261"/>
      <c r="C54" s="293"/>
      <c r="D54" s="319" t="s">
        <v>332</v>
      </c>
      <c r="E54" s="312"/>
      <c r="F54" s="312"/>
      <c r="G54" s="312"/>
      <c r="H54" s="262"/>
      <c r="I54" s="323"/>
      <c r="J54" s="262"/>
      <c r="K54" s="265"/>
      <c r="O54"/>
    </row>
    <row r="55" spans="2:15" ht="15.75" x14ac:dyDescent="0.25">
      <c r="B55" s="261"/>
      <c r="C55" s="293"/>
      <c r="D55" s="319" t="s">
        <v>238</v>
      </c>
      <c r="E55" s="312"/>
      <c r="F55" s="312"/>
      <c r="G55" s="312"/>
      <c r="H55" s="262"/>
      <c r="I55" s="323"/>
      <c r="J55" s="262"/>
      <c r="K55" s="265"/>
      <c r="O55"/>
    </row>
    <row r="56" spans="2:15" ht="15.75" x14ac:dyDescent="0.25">
      <c r="B56" s="261"/>
      <c r="C56" s="293"/>
      <c r="D56" s="319" t="s">
        <v>333</v>
      </c>
      <c r="E56" s="262"/>
      <c r="F56" s="262"/>
      <c r="G56" s="262"/>
      <c r="H56" s="262"/>
      <c r="I56" s="323"/>
      <c r="J56" s="262"/>
      <c r="K56" s="265"/>
      <c r="O56"/>
    </row>
    <row r="57" spans="2:15" ht="18.75" thickBot="1" x14ac:dyDescent="0.3">
      <c r="B57" s="272"/>
      <c r="C57" s="322"/>
      <c r="D57" s="274"/>
      <c r="E57" s="273"/>
      <c r="F57" s="273"/>
      <c r="G57" s="273"/>
      <c r="H57" s="273"/>
      <c r="I57" s="275"/>
      <c r="J57" s="273"/>
      <c r="K57" s="276"/>
      <c r="O57"/>
    </row>
    <row r="58" spans="2:15" ht="18" x14ac:dyDescent="0.25">
      <c r="B58" s="256"/>
      <c r="C58" s="257"/>
      <c r="D58" s="277"/>
      <c r="E58" s="257"/>
      <c r="F58" s="257"/>
      <c r="G58" s="257"/>
      <c r="H58" s="257"/>
      <c r="I58" s="259"/>
      <c r="J58" s="257"/>
      <c r="K58" s="260"/>
      <c r="O58"/>
    </row>
    <row r="59" spans="2:15" ht="18" x14ac:dyDescent="0.25">
      <c r="B59" s="266" t="s">
        <v>181</v>
      </c>
      <c r="C59" s="267" t="s">
        <v>334</v>
      </c>
      <c r="D59" s="262"/>
      <c r="E59" s="262"/>
      <c r="F59" s="262"/>
      <c r="G59" s="262"/>
      <c r="H59" s="262"/>
      <c r="I59" s="264"/>
      <c r="J59" s="262"/>
      <c r="K59" s="265"/>
      <c r="O59"/>
    </row>
    <row r="60" spans="2:15" ht="15" customHeight="1" x14ac:dyDescent="0.25">
      <c r="B60" s="261"/>
      <c r="C60" s="262"/>
      <c r="D60" s="268"/>
      <c r="E60" s="262"/>
      <c r="F60" s="262"/>
      <c r="G60" s="262"/>
      <c r="H60" s="262"/>
      <c r="I60" s="264"/>
      <c r="J60" s="262"/>
      <c r="K60" s="265"/>
      <c r="O60"/>
    </row>
    <row r="61" spans="2:15" ht="24" customHeight="1" x14ac:dyDescent="0.25">
      <c r="B61" s="261"/>
      <c r="C61" s="325" t="s">
        <v>242</v>
      </c>
      <c r="D61" s="262"/>
      <c r="E61" s="262"/>
      <c r="F61" s="262"/>
      <c r="G61" s="262"/>
      <c r="H61" s="262"/>
      <c r="I61" s="264"/>
      <c r="J61" s="262"/>
      <c r="K61" s="265"/>
      <c r="O61"/>
    </row>
    <row r="62" spans="2:15" ht="46.5" customHeight="1" x14ac:dyDescent="0.25">
      <c r="B62" s="261"/>
      <c r="C62" s="262"/>
      <c r="D62" s="326" t="s">
        <v>119</v>
      </c>
      <c r="E62" s="599" t="s">
        <v>120</v>
      </c>
      <c r="F62" s="600"/>
      <c r="G62" s="600"/>
      <c r="H62" s="600"/>
      <c r="I62" s="601"/>
      <c r="J62" s="327" t="s">
        <v>121</v>
      </c>
      <c r="K62" s="265"/>
      <c r="O62"/>
    </row>
    <row r="63" spans="2:15" ht="15" customHeight="1" x14ac:dyDescent="0.25">
      <c r="B63" s="261"/>
      <c r="C63" s="262"/>
      <c r="D63" s="328" t="s">
        <v>122</v>
      </c>
      <c r="E63" s="589" t="s">
        <v>123</v>
      </c>
      <c r="F63" s="590"/>
      <c r="G63" s="590"/>
      <c r="H63" s="590"/>
      <c r="I63" s="591"/>
      <c r="J63" s="336"/>
      <c r="K63" s="265"/>
      <c r="O63"/>
    </row>
    <row r="64" spans="2:15" ht="15" customHeight="1" x14ac:dyDescent="0.25">
      <c r="B64" s="261"/>
      <c r="C64" s="262"/>
      <c r="D64" s="329" t="s">
        <v>124</v>
      </c>
      <c r="E64" s="589" t="s">
        <v>336</v>
      </c>
      <c r="F64" s="590"/>
      <c r="G64" s="590"/>
      <c r="H64" s="590"/>
      <c r="I64" s="591"/>
      <c r="J64" s="330">
        <f>+G81</f>
        <v>0</v>
      </c>
      <c r="K64" s="265"/>
      <c r="O64"/>
    </row>
    <row r="65" spans="2:15" ht="15" customHeight="1" x14ac:dyDescent="0.25">
      <c r="B65" s="261"/>
      <c r="C65" s="262"/>
      <c r="D65" s="329" t="s">
        <v>125</v>
      </c>
      <c r="E65" s="589" t="s">
        <v>126</v>
      </c>
      <c r="F65" s="590"/>
      <c r="G65" s="590"/>
      <c r="H65" s="590"/>
      <c r="I65" s="591"/>
      <c r="J65" s="323"/>
      <c r="K65" s="265"/>
      <c r="O65"/>
    </row>
    <row r="66" spans="2:15" ht="15" customHeight="1" x14ac:dyDescent="0.25">
      <c r="B66" s="261"/>
      <c r="C66" s="262"/>
      <c r="D66" s="329" t="s">
        <v>127</v>
      </c>
      <c r="E66" s="589" t="s">
        <v>128</v>
      </c>
      <c r="F66" s="590"/>
      <c r="G66" s="590"/>
      <c r="H66" s="590"/>
      <c r="I66" s="591"/>
      <c r="J66" s="323"/>
      <c r="K66" s="265"/>
      <c r="O66"/>
    </row>
    <row r="67" spans="2:15" ht="15" customHeight="1" x14ac:dyDescent="0.25">
      <c r="B67" s="261"/>
      <c r="C67" s="262"/>
      <c r="D67" s="329" t="s">
        <v>246</v>
      </c>
      <c r="E67" s="589" t="s">
        <v>247</v>
      </c>
      <c r="F67" s="590"/>
      <c r="G67" s="590"/>
      <c r="H67" s="590"/>
      <c r="I67" s="591"/>
      <c r="J67" s="323"/>
      <c r="K67" s="265"/>
      <c r="O67"/>
    </row>
    <row r="68" spans="2:15" ht="15" customHeight="1" x14ac:dyDescent="0.25">
      <c r="B68" s="261"/>
      <c r="C68" s="262"/>
      <c r="D68" s="329" t="s">
        <v>129</v>
      </c>
      <c r="E68" s="589" t="s">
        <v>130</v>
      </c>
      <c r="F68" s="590"/>
      <c r="G68" s="590"/>
      <c r="H68" s="590"/>
      <c r="I68" s="591"/>
      <c r="J68" s="323"/>
      <c r="K68" s="265"/>
      <c r="O68"/>
    </row>
    <row r="69" spans="2:15" ht="15" customHeight="1" x14ac:dyDescent="0.25">
      <c r="B69" s="261"/>
      <c r="C69" s="262"/>
      <c r="D69" s="329" t="s">
        <v>131</v>
      </c>
      <c r="E69" s="589" t="s">
        <v>132</v>
      </c>
      <c r="F69" s="590"/>
      <c r="G69" s="590"/>
      <c r="H69" s="590"/>
      <c r="I69" s="591"/>
      <c r="J69" s="323"/>
      <c r="K69" s="265"/>
      <c r="O69"/>
    </row>
    <row r="70" spans="2:15" ht="15" customHeight="1" x14ac:dyDescent="0.25">
      <c r="B70" s="261"/>
      <c r="C70" s="262"/>
      <c r="D70" s="329" t="s">
        <v>133</v>
      </c>
      <c r="E70" s="589" t="s">
        <v>134</v>
      </c>
      <c r="F70" s="590"/>
      <c r="G70" s="590"/>
      <c r="H70" s="590"/>
      <c r="I70" s="591"/>
      <c r="J70" s="323"/>
      <c r="K70" s="265"/>
      <c r="O70"/>
    </row>
    <row r="71" spans="2:15" ht="15" customHeight="1" thickBot="1" x14ac:dyDescent="0.3">
      <c r="B71" s="261"/>
      <c r="C71" s="262"/>
      <c r="D71" s="331"/>
      <c r="E71" s="332" t="s">
        <v>240</v>
      </c>
      <c r="F71" s="332"/>
      <c r="G71" s="332"/>
      <c r="H71" s="332"/>
      <c r="I71" s="333"/>
      <c r="J71" s="334">
        <f>SUM(J63:J70)</f>
        <v>0</v>
      </c>
      <c r="K71" s="265"/>
      <c r="O71"/>
    </row>
    <row r="72" spans="2:15" ht="15" customHeight="1" thickTop="1" x14ac:dyDescent="0.25">
      <c r="B72" s="261"/>
      <c r="C72" s="262"/>
      <c r="D72" s="283"/>
      <c r="E72" s="283"/>
      <c r="F72" s="283"/>
      <c r="G72" s="283"/>
      <c r="H72" s="283"/>
      <c r="I72" s="285"/>
      <c r="J72" s="320"/>
      <c r="K72" s="265"/>
      <c r="O72"/>
    </row>
    <row r="73" spans="2:15" ht="15" customHeight="1" x14ac:dyDescent="0.25">
      <c r="B73" s="261"/>
      <c r="C73" s="262"/>
      <c r="D73" s="262" t="s">
        <v>244</v>
      </c>
      <c r="E73" s="283"/>
      <c r="F73" s="283"/>
      <c r="G73" s="283"/>
      <c r="H73" s="283"/>
      <c r="I73" s="285"/>
      <c r="J73" s="262"/>
      <c r="K73" s="265"/>
      <c r="O73"/>
    </row>
    <row r="74" spans="2:15" ht="15" customHeight="1" x14ac:dyDescent="0.25">
      <c r="B74" s="261"/>
      <c r="C74" s="262"/>
      <c r="D74" s="329" t="s">
        <v>216</v>
      </c>
      <c r="E74" s="589" t="s">
        <v>337</v>
      </c>
      <c r="F74" s="590"/>
      <c r="G74" s="590"/>
      <c r="H74" s="590"/>
      <c r="I74" s="591"/>
      <c r="J74" s="337"/>
      <c r="K74" s="265"/>
      <c r="O74"/>
    </row>
    <row r="75" spans="2:15" ht="15" customHeight="1" x14ac:dyDescent="0.25">
      <c r="B75" s="261"/>
      <c r="C75" s="262"/>
      <c r="D75" s="329" t="s">
        <v>249</v>
      </c>
      <c r="E75" s="589" t="s">
        <v>140</v>
      </c>
      <c r="F75" s="590"/>
      <c r="G75" s="590"/>
      <c r="H75" s="590"/>
      <c r="I75" s="591"/>
      <c r="J75" s="337"/>
      <c r="K75" s="265"/>
      <c r="O75"/>
    </row>
    <row r="76" spans="2:15" ht="15" customHeight="1" x14ac:dyDescent="0.25">
      <c r="B76" s="261"/>
      <c r="C76" s="262"/>
      <c r="D76" s="329" t="s">
        <v>250</v>
      </c>
      <c r="E76" s="589" t="s">
        <v>141</v>
      </c>
      <c r="F76" s="590"/>
      <c r="G76" s="590"/>
      <c r="H76" s="590"/>
      <c r="I76" s="591"/>
      <c r="J76" s="337"/>
      <c r="K76" s="265"/>
      <c r="O76"/>
    </row>
    <row r="77" spans="2:15" ht="15" customHeight="1" x14ac:dyDescent="0.25">
      <c r="B77" s="261"/>
      <c r="C77" s="262"/>
      <c r="D77" s="335" t="s">
        <v>142</v>
      </c>
      <c r="E77" s="589" t="s">
        <v>143</v>
      </c>
      <c r="F77" s="590"/>
      <c r="G77" s="590"/>
      <c r="H77" s="590"/>
      <c r="I77" s="591"/>
      <c r="J77" s="323"/>
      <c r="K77" s="265"/>
      <c r="O77"/>
    </row>
    <row r="78" spans="2:15" ht="15" customHeight="1" x14ac:dyDescent="0.25">
      <c r="B78" s="261"/>
      <c r="C78" s="262"/>
      <c r="D78" s="283"/>
      <c r="E78" s="283"/>
      <c r="F78" s="283"/>
      <c r="G78" s="283"/>
      <c r="H78" s="283"/>
      <c r="I78" s="285"/>
      <c r="J78" s="320"/>
      <c r="K78" s="265"/>
      <c r="O78"/>
    </row>
    <row r="79" spans="2:15" ht="15" customHeight="1" x14ac:dyDescent="0.25">
      <c r="B79" s="261"/>
      <c r="C79" s="262"/>
      <c r="D79" s="262" t="s">
        <v>217</v>
      </c>
      <c r="E79" s="283"/>
      <c r="F79" s="283"/>
      <c r="G79" s="283"/>
      <c r="H79" s="283"/>
      <c r="I79" s="285"/>
      <c r="J79" s="320"/>
      <c r="K79" s="265"/>
      <c r="O79"/>
    </row>
    <row r="80" spans="2:15" ht="62.45" customHeight="1" x14ac:dyDescent="0.25">
      <c r="B80" s="261"/>
      <c r="C80" s="262"/>
      <c r="D80" s="338" t="s">
        <v>234</v>
      </c>
      <c r="E80" s="339" t="s">
        <v>218</v>
      </c>
      <c r="F80" s="339" t="s">
        <v>219</v>
      </c>
      <c r="G80" s="339" t="s">
        <v>220</v>
      </c>
      <c r="H80" s="338" t="s">
        <v>232</v>
      </c>
      <c r="I80" s="340" t="s">
        <v>233</v>
      </c>
      <c r="J80" s="338" t="s">
        <v>221</v>
      </c>
      <c r="K80" s="341"/>
    </row>
    <row r="81" spans="2:15" ht="14.45" customHeight="1" thickBot="1" x14ac:dyDescent="0.3">
      <c r="B81" s="261"/>
      <c r="C81" s="262"/>
      <c r="D81" s="342" t="s">
        <v>231</v>
      </c>
      <c r="E81" s="343"/>
      <c r="F81" s="342"/>
      <c r="G81" s="343">
        <f>SUM(G82:G86)</f>
        <v>0</v>
      </c>
      <c r="H81" s="343"/>
      <c r="I81" s="344"/>
      <c r="J81" s="343">
        <f>SUM(J82:J86)</f>
        <v>0</v>
      </c>
      <c r="K81" s="341"/>
    </row>
    <row r="82" spans="2:15" ht="15" customHeight="1" thickTop="1" x14ac:dyDescent="0.25">
      <c r="B82" s="261"/>
      <c r="C82" s="262"/>
      <c r="D82" s="222"/>
      <c r="E82" s="223"/>
      <c r="F82" s="231"/>
      <c r="G82" s="345">
        <f>+E82*F82</f>
        <v>0</v>
      </c>
      <c r="H82" s="345">
        <f>IF(F82&gt;75%,E82*0.75,G82)</f>
        <v>0</v>
      </c>
      <c r="I82" s="346">
        <f>IFERROR(_xlfn.XLOOKUP(YEAR($J$10),'Montants pour calcul'!$A$25:$A$35,'Montants pour calcul'!$C$25:$C$35),0)</f>
        <v>0</v>
      </c>
      <c r="J82" s="345">
        <f>MIN(H82,I82)</f>
        <v>0</v>
      </c>
      <c r="K82" s="341"/>
    </row>
    <row r="83" spans="2:15" ht="15" customHeight="1" x14ac:dyDescent="0.25">
      <c r="B83" s="261"/>
      <c r="C83" s="262"/>
      <c r="D83" s="224"/>
      <c r="E83" s="225"/>
      <c r="F83" s="232"/>
      <c r="G83" s="347">
        <f t="shared" ref="G83:G86" si="0">+E83*F83</f>
        <v>0</v>
      </c>
      <c r="H83" s="347">
        <f t="shared" ref="H83:H86" si="1">IF(F83&gt;75%,E83*0.75,G83)</f>
        <v>0</v>
      </c>
      <c r="I83" s="346">
        <f>IFERROR(_xlfn.XLOOKUP(YEAR($J$10),'Montants pour calcul'!$A$25:$A$35,'Montants pour calcul'!$C$25:$C$35),0)</f>
        <v>0</v>
      </c>
      <c r="J83" s="347">
        <f t="shared" ref="J83:J86" si="2">MIN(H83,I83)</f>
        <v>0</v>
      </c>
      <c r="K83" s="341"/>
    </row>
    <row r="84" spans="2:15" ht="15" customHeight="1" x14ac:dyDescent="0.25">
      <c r="B84" s="261"/>
      <c r="C84" s="262"/>
      <c r="D84" s="224"/>
      <c r="E84" s="225"/>
      <c r="F84" s="232"/>
      <c r="G84" s="347">
        <f t="shared" si="0"/>
        <v>0</v>
      </c>
      <c r="H84" s="347">
        <f t="shared" si="1"/>
        <v>0</v>
      </c>
      <c r="I84" s="346">
        <f>IFERROR(_xlfn.XLOOKUP(YEAR($J$10),'Montants pour calcul'!$A$25:$A$35,'Montants pour calcul'!$C$25:$C$35),0)</f>
        <v>0</v>
      </c>
      <c r="J84" s="347">
        <f t="shared" si="2"/>
        <v>0</v>
      </c>
      <c r="K84" s="341"/>
    </row>
    <row r="85" spans="2:15" ht="15" customHeight="1" x14ac:dyDescent="0.25">
      <c r="B85" s="261"/>
      <c r="C85" s="262"/>
      <c r="D85" s="224"/>
      <c r="E85" s="225"/>
      <c r="F85" s="232"/>
      <c r="G85" s="347">
        <f t="shared" si="0"/>
        <v>0</v>
      </c>
      <c r="H85" s="347">
        <f t="shared" si="1"/>
        <v>0</v>
      </c>
      <c r="I85" s="346">
        <f>IFERROR(_xlfn.XLOOKUP(YEAR($J$10),'Montants pour calcul'!$A$25:$A$35,'Montants pour calcul'!$C$25:$C$35),0)</f>
        <v>0</v>
      </c>
      <c r="J85" s="347">
        <f t="shared" si="2"/>
        <v>0</v>
      </c>
      <c r="K85" s="341"/>
    </row>
    <row r="86" spans="2:15" ht="15" customHeight="1" x14ac:dyDescent="0.25">
      <c r="B86" s="261"/>
      <c r="C86" s="262"/>
      <c r="D86" s="224"/>
      <c r="E86" s="225"/>
      <c r="F86" s="232"/>
      <c r="G86" s="347">
        <f t="shared" si="0"/>
        <v>0</v>
      </c>
      <c r="H86" s="347">
        <f t="shared" si="1"/>
        <v>0</v>
      </c>
      <c r="I86" s="346">
        <f>IFERROR(_xlfn.XLOOKUP(YEAR($J$10),'Montants pour calcul'!$A$25:$A$35,'Montants pour calcul'!$C$25:$C$35),0)</f>
        <v>0</v>
      </c>
      <c r="J86" s="347">
        <f t="shared" si="2"/>
        <v>0</v>
      </c>
      <c r="K86" s="341"/>
    </row>
    <row r="87" spans="2:15" ht="24" customHeight="1" x14ac:dyDescent="0.25">
      <c r="B87" s="261"/>
      <c r="C87" s="325"/>
      <c r="D87" s="262"/>
      <c r="E87" s="262"/>
      <c r="F87" s="262"/>
      <c r="G87" s="262"/>
      <c r="H87" s="262"/>
      <c r="I87" s="264"/>
      <c r="J87" s="262"/>
      <c r="K87" s="265"/>
      <c r="O87"/>
    </row>
    <row r="88" spans="2:15" ht="24" customHeight="1" x14ac:dyDescent="0.25">
      <c r="B88" s="261"/>
      <c r="C88" s="325" t="s">
        <v>243</v>
      </c>
      <c r="D88" s="262"/>
      <c r="E88" s="262"/>
      <c r="F88" s="262"/>
      <c r="G88" s="262"/>
      <c r="H88" s="262"/>
      <c r="I88" s="264"/>
      <c r="J88" s="262"/>
      <c r="K88" s="265"/>
      <c r="O88"/>
    </row>
    <row r="89" spans="2:15" ht="15" customHeight="1" x14ac:dyDescent="0.25">
      <c r="B89" s="261"/>
      <c r="C89" s="262"/>
      <c r="D89" s="329" t="s">
        <v>135</v>
      </c>
      <c r="E89" s="589" t="s">
        <v>136</v>
      </c>
      <c r="F89" s="590"/>
      <c r="G89" s="590"/>
      <c r="H89" s="590"/>
      <c r="I89" s="591"/>
      <c r="J89" s="337"/>
      <c r="K89" s="348"/>
      <c r="O89"/>
    </row>
    <row r="90" spans="2:15" ht="15" customHeight="1" thickBot="1" x14ac:dyDescent="0.3">
      <c r="B90" s="261"/>
      <c r="C90" s="262"/>
      <c r="D90" s="349" t="s">
        <v>137</v>
      </c>
      <c r="E90" s="589" t="s">
        <v>138</v>
      </c>
      <c r="F90" s="590"/>
      <c r="G90" s="590"/>
      <c r="H90" s="590"/>
      <c r="I90" s="591"/>
      <c r="J90" s="350"/>
      <c r="K90" s="265"/>
      <c r="O90"/>
    </row>
    <row r="91" spans="2:15" ht="15" customHeight="1" thickTop="1" thickBot="1" x14ac:dyDescent="0.3">
      <c r="B91" s="261"/>
      <c r="C91" s="262"/>
      <c r="D91" s="331"/>
      <c r="E91" s="332" t="s">
        <v>241</v>
      </c>
      <c r="F91" s="332"/>
      <c r="G91" s="332"/>
      <c r="H91" s="332"/>
      <c r="I91" s="333"/>
      <c r="J91" s="334">
        <f>+J89+J90</f>
        <v>0</v>
      </c>
      <c r="K91" s="265"/>
      <c r="O91"/>
    </row>
    <row r="92" spans="2:15" ht="15" customHeight="1" thickTop="1" x14ac:dyDescent="0.25">
      <c r="B92" s="261"/>
      <c r="C92" s="262"/>
      <c r="D92" s="283"/>
      <c r="E92" s="283"/>
      <c r="F92" s="283"/>
      <c r="G92" s="283"/>
      <c r="H92" s="283"/>
      <c r="I92" s="285"/>
      <c r="J92" s="320"/>
      <c r="K92" s="265"/>
      <c r="O92"/>
    </row>
    <row r="93" spans="2:15" ht="15" customHeight="1" x14ac:dyDescent="0.25">
      <c r="B93" s="261"/>
      <c r="C93" s="262"/>
      <c r="D93" s="262" t="s">
        <v>245</v>
      </c>
      <c r="E93" s="283"/>
      <c r="F93" s="283"/>
      <c r="G93" s="283"/>
      <c r="H93" s="283"/>
      <c r="I93" s="285"/>
      <c r="J93" s="262"/>
      <c r="K93" s="265"/>
      <c r="O93"/>
    </row>
    <row r="94" spans="2:15" ht="15" customHeight="1" x14ac:dyDescent="0.25">
      <c r="B94" s="261"/>
      <c r="C94" s="262"/>
      <c r="D94" s="329" t="s">
        <v>248</v>
      </c>
      <c r="E94" s="589" t="s">
        <v>338</v>
      </c>
      <c r="F94" s="590"/>
      <c r="G94" s="590"/>
      <c r="H94" s="590"/>
      <c r="I94" s="591"/>
      <c r="J94" s="337"/>
      <c r="K94" s="265"/>
      <c r="O94"/>
    </row>
    <row r="95" spans="2:15" ht="15" customHeight="1" x14ac:dyDescent="0.25">
      <c r="B95" s="261"/>
      <c r="C95" s="262"/>
      <c r="D95" s="329" t="s">
        <v>251</v>
      </c>
      <c r="E95" s="589" t="s">
        <v>253</v>
      </c>
      <c r="F95" s="590"/>
      <c r="G95" s="590"/>
      <c r="H95" s="590"/>
      <c r="I95" s="591"/>
      <c r="J95" s="337"/>
      <c r="K95" s="265"/>
      <c r="O95"/>
    </row>
    <row r="96" spans="2:15" ht="15" customHeight="1" x14ac:dyDescent="0.25">
      <c r="B96" s="261"/>
      <c r="C96" s="262"/>
      <c r="D96" s="329" t="s">
        <v>252</v>
      </c>
      <c r="E96" s="589" t="s">
        <v>254</v>
      </c>
      <c r="F96" s="590"/>
      <c r="G96" s="590"/>
      <c r="H96" s="590"/>
      <c r="I96" s="591"/>
      <c r="J96" s="323"/>
      <c r="K96" s="265"/>
      <c r="O96"/>
    </row>
    <row r="97" spans="2:15" ht="15" customHeight="1" thickBot="1" x14ac:dyDescent="0.3">
      <c r="B97" s="272"/>
      <c r="C97" s="273"/>
      <c r="D97" s="274"/>
      <c r="E97" s="273"/>
      <c r="F97" s="273"/>
      <c r="G97" s="273"/>
      <c r="H97" s="273"/>
      <c r="I97" s="275"/>
      <c r="J97" s="273"/>
      <c r="K97" s="276"/>
      <c r="O97"/>
    </row>
    <row r="98" spans="2:15" ht="15" customHeight="1" x14ac:dyDescent="0.25">
      <c r="B98" s="256"/>
      <c r="C98" s="257"/>
      <c r="D98" s="277"/>
      <c r="E98" s="257"/>
      <c r="F98" s="257"/>
      <c r="G98" s="257"/>
      <c r="H98" s="257"/>
      <c r="I98" s="259"/>
      <c r="J98" s="257"/>
      <c r="K98" s="260"/>
      <c r="O98"/>
    </row>
    <row r="99" spans="2:15" ht="18" x14ac:dyDescent="0.25">
      <c r="B99" s="266" t="s">
        <v>182</v>
      </c>
      <c r="C99" s="267" t="s">
        <v>363</v>
      </c>
      <c r="D99" s="262"/>
      <c r="E99" s="262"/>
      <c r="F99" s="262"/>
      <c r="G99" s="262"/>
      <c r="H99" s="262"/>
      <c r="I99" s="264"/>
      <c r="J99" s="262"/>
      <c r="K99" s="265"/>
      <c r="O99"/>
    </row>
    <row r="100" spans="2:15" ht="18" x14ac:dyDescent="0.25">
      <c r="B100" s="266"/>
      <c r="C100" s="267"/>
      <c r="D100" s="262"/>
      <c r="E100" s="262"/>
      <c r="F100" s="262"/>
      <c r="G100" s="262"/>
      <c r="H100" s="262"/>
      <c r="I100" s="264"/>
      <c r="J100" s="262"/>
      <c r="K100" s="265"/>
      <c r="O100"/>
    </row>
    <row r="101" spans="2:15" ht="15.75" x14ac:dyDescent="0.25">
      <c r="B101" s="261"/>
      <c r="C101" s="351" t="s">
        <v>147</v>
      </c>
      <c r="D101" s="263"/>
      <c r="E101" s="262"/>
      <c r="F101" s="279"/>
      <c r="G101" s="279"/>
      <c r="H101" s="279"/>
      <c r="I101" s="294"/>
      <c r="J101" s="279"/>
      <c r="K101" s="265"/>
      <c r="O101"/>
    </row>
    <row r="102" spans="2:15" ht="15.75" x14ac:dyDescent="0.25">
      <c r="B102" s="261"/>
      <c r="C102" s="351" t="s">
        <v>366</v>
      </c>
      <c r="D102" s="263"/>
      <c r="E102" s="262"/>
      <c r="F102" s="279"/>
      <c r="G102" s="279"/>
      <c r="H102" s="279"/>
      <c r="I102" s="294"/>
      <c r="J102" s="279"/>
      <c r="K102" s="265"/>
      <c r="O102"/>
    </row>
    <row r="103" spans="2:15" ht="15" customHeight="1" x14ac:dyDescent="0.25">
      <c r="B103" s="261"/>
      <c r="C103" s="262"/>
      <c r="D103" s="263"/>
      <c r="E103" s="262"/>
      <c r="F103" s="262"/>
      <c r="G103" s="262"/>
      <c r="H103" s="262"/>
      <c r="I103" s="264"/>
      <c r="J103" s="262"/>
      <c r="K103" s="265"/>
      <c r="O103"/>
    </row>
    <row r="104" spans="2:15" ht="38.25" x14ac:dyDescent="0.25">
      <c r="B104" s="261"/>
      <c r="C104" s="262"/>
      <c r="D104" s="352" t="s">
        <v>144</v>
      </c>
      <c r="E104" s="353" t="s">
        <v>148</v>
      </c>
      <c r="F104" s="354"/>
      <c r="G104" s="354"/>
      <c r="H104" s="354"/>
      <c r="I104" s="355" t="s">
        <v>145</v>
      </c>
      <c r="J104" s="352" t="s">
        <v>149</v>
      </c>
      <c r="K104" s="265"/>
      <c r="O104"/>
    </row>
    <row r="105" spans="2:15" ht="14.45" customHeight="1" x14ac:dyDescent="0.25">
      <c r="B105" s="261"/>
      <c r="C105" s="262"/>
      <c r="D105" s="329" t="s">
        <v>150</v>
      </c>
      <c r="E105" s="589" t="s">
        <v>128</v>
      </c>
      <c r="F105" s="590"/>
      <c r="G105" s="590"/>
      <c r="H105" s="590"/>
      <c r="I105" s="323"/>
      <c r="J105" s="323"/>
      <c r="K105" s="265"/>
      <c r="O105"/>
    </row>
    <row r="106" spans="2:15" ht="14.45" customHeight="1" x14ac:dyDescent="0.25">
      <c r="B106" s="261"/>
      <c r="C106" s="262"/>
      <c r="D106" s="329" t="s">
        <v>151</v>
      </c>
      <c r="E106" s="589" t="s">
        <v>146</v>
      </c>
      <c r="F106" s="590"/>
      <c r="G106" s="590"/>
      <c r="H106" s="590"/>
      <c r="I106" s="323"/>
      <c r="J106" s="323"/>
      <c r="K106" s="265"/>
      <c r="O106"/>
    </row>
    <row r="107" spans="2:15" ht="14.45" customHeight="1" x14ac:dyDescent="0.25">
      <c r="B107" s="261"/>
      <c r="C107" s="262"/>
      <c r="D107" s="329" t="s">
        <v>152</v>
      </c>
      <c r="E107" s="589" t="s">
        <v>153</v>
      </c>
      <c r="F107" s="590"/>
      <c r="G107" s="590"/>
      <c r="H107" s="590"/>
      <c r="I107" s="323"/>
      <c r="J107" s="323"/>
      <c r="K107" s="265"/>
      <c r="O107"/>
    </row>
    <row r="108" spans="2:15" x14ac:dyDescent="0.25">
      <c r="B108" s="261"/>
      <c r="C108" s="262"/>
      <c r="D108" s="262"/>
      <c r="E108" s="262"/>
      <c r="F108" s="262"/>
      <c r="G108" s="262"/>
      <c r="H108" s="262"/>
      <c r="I108" s="264"/>
      <c r="J108" s="262"/>
      <c r="K108" s="265"/>
      <c r="O108"/>
    </row>
    <row r="109" spans="2:15" x14ac:dyDescent="0.25">
      <c r="B109" s="261"/>
      <c r="C109" s="262"/>
      <c r="D109" s="262" t="s">
        <v>139</v>
      </c>
      <c r="E109" s="262"/>
      <c r="F109" s="262"/>
      <c r="G109" s="262"/>
      <c r="H109" s="262"/>
      <c r="I109" s="264"/>
      <c r="J109" s="262"/>
      <c r="K109" s="265"/>
      <c r="O109"/>
    </row>
    <row r="110" spans="2:15" ht="29.1" customHeight="1" x14ac:dyDescent="0.25">
      <c r="B110" s="261"/>
      <c r="C110" s="262"/>
      <c r="D110" s="335" t="s">
        <v>154</v>
      </c>
      <c r="E110" s="589" t="s">
        <v>155</v>
      </c>
      <c r="F110" s="590"/>
      <c r="G110" s="590"/>
      <c r="H110" s="590"/>
      <c r="I110" s="323"/>
      <c r="J110" s="323"/>
      <c r="K110" s="265"/>
      <c r="O110"/>
    </row>
    <row r="111" spans="2:15" ht="32.1" customHeight="1" x14ac:dyDescent="0.25">
      <c r="B111" s="261"/>
      <c r="C111" s="262"/>
      <c r="D111" s="335" t="s">
        <v>156</v>
      </c>
      <c r="E111" s="589" t="s">
        <v>157</v>
      </c>
      <c r="F111" s="590"/>
      <c r="G111" s="590"/>
      <c r="H111" s="590"/>
      <c r="I111" s="323"/>
      <c r="J111" s="323"/>
      <c r="K111" s="265"/>
      <c r="O111"/>
    </row>
    <row r="112" spans="2:15" ht="15" customHeight="1" thickBot="1" x14ac:dyDescent="0.3">
      <c r="B112" s="356"/>
      <c r="C112" s="357"/>
      <c r="D112" s="357"/>
      <c r="E112" s="357"/>
      <c r="F112" s="357"/>
      <c r="G112" s="357"/>
      <c r="H112" s="357"/>
      <c r="I112" s="358"/>
      <c r="J112" s="357"/>
      <c r="K112" s="359"/>
      <c r="O112"/>
    </row>
    <row r="113" spans="2:16" ht="15" customHeight="1" thickTop="1" x14ac:dyDescent="0.25">
      <c r="B113" s="262"/>
      <c r="C113" s="262"/>
      <c r="D113" s="262"/>
      <c r="E113" s="262"/>
      <c r="F113" s="262"/>
      <c r="G113" s="262"/>
      <c r="H113" s="262"/>
      <c r="I113" s="264"/>
      <c r="J113" s="262"/>
      <c r="K113" s="262"/>
      <c r="L113" s="262"/>
      <c r="M113" s="262"/>
      <c r="N113" s="262"/>
      <c r="O113" s="360"/>
      <c r="P113" s="360"/>
    </row>
    <row r="114" spans="2:16" ht="18" x14ac:dyDescent="0.25">
      <c r="B114" s="268" t="s">
        <v>183</v>
      </c>
      <c r="C114" s="267" t="s">
        <v>184</v>
      </c>
      <c r="D114" s="262"/>
      <c r="E114" s="262"/>
      <c r="F114" s="262"/>
      <c r="G114" s="262"/>
      <c r="H114" s="262"/>
      <c r="I114" s="361"/>
      <c r="J114" s="262"/>
      <c r="K114" s="262"/>
      <c r="L114" s="262"/>
      <c r="M114" s="262"/>
      <c r="N114" s="262"/>
      <c r="O114" s="360"/>
      <c r="P114" s="360"/>
    </row>
    <row r="115" spans="2:16" ht="15" customHeight="1" thickBot="1" x14ac:dyDescent="0.3">
      <c r="B115" s="293"/>
      <c r="C115" s="262"/>
      <c r="D115" s="262"/>
      <c r="E115" s="262"/>
      <c r="F115" s="262"/>
      <c r="G115" s="262"/>
      <c r="H115" s="262"/>
      <c r="I115" s="361"/>
      <c r="J115" s="262"/>
      <c r="K115" s="262"/>
      <c r="L115" s="262"/>
      <c r="M115" s="262"/>
      <c r="N115" s="262"/>
      <c r="O115" s="360"/>
      <c r="P115" s="360"/>
    </row>
    <row r="116" spans="2:16" ht="15.75" thickBot="1" x14ac:dyDescent="0.3">
      <c r="B116" s="293"/>
      <c r="C116" s="262"/>
      <c r="D116" s="362" t="s">
        <v>158</v>
      </c>
      <c r="E116" s="363"/>
      <c r="F116" s="363"/>
      <c r="G116" s="364">
        <f>_xlfn.XLOOKUP(YEAR(G10),'Montants pour calcul'!A6:A16,'Montants pour calcul'!B6:B16,0)</f>
        <v>0</v>
      </c>
      <c r="H116" s="365"/>
      <c r="I116" s="366"/>
      <c r="J116" s="365"/>
      <c r="K116" s="365"/>
      <c r="L116" s="367"/>
      <c r="M116" s="262"/>
      <c r="N116" s="262"/>
      <c r="O116" s="360"/>
      <c r="P116" s="360"/>
    </row>
    <row r="117" spans="2:16" x14ac:dyDescent="0.25">
      <c r="B117" s="293"/>
      <c r="C117" s="262"/>
      <c r="D117" s="365"/>
      <c r="E117" s="365"/>
      <c r="F117" s="365"/>
      <c r="G117" s="365"/>
      <c r="H117" s="365"/>
      <c r="I117" s="366"/>
      <c r="J117" s="365"/>
      <c r="K117" s="365"/>
      <c r="L117" s="367"/>
      <c r="M117" s="262"/>
      <c r="N117" s="262"/>
      <c r="O117" s="360"/>
      <c r="P117" s="360"/>
    </row>
    <row r="118" spans="2:16" ht="113.25" customHeight="1" thickBot="1" x14ac:dyDescent="0.3">
      <c r="B118" s="293"/>
      <c r="C118" s="262"/>
      <c r="D118" s="368" t="s">
        <v>159</v>
      </c>
      <c r="E118" s="369" t="s">
        <v>160</v>
      </c>
      <c r="F118" s="369" t="s">
        <v>161</v>
      </c>
      <c r="G118" s="369" t="s">
        <v>162</v>
      </c>
      <c r="H118" s="369" t="s">
        <v>163</v>
      </c>
      <c r="I118" s="370" t="s">
        <v>164</v>
      </c>
      <c r="J118" s="369" t="s">
        <v>165</v>
      </c>
      <c r="K118" s="369" t="s">
        <v>289</v>
      </c>
      <c r="L118" s="369" t="s">
        <v>166</v>
      </c>
      <c r="M118" s="369" t="s">
        <v>167</v>
      </c>
      <c r="N118" s="369" t="s">
        <v>165</v>
      </c>
      <c r="O118" s="369" t="s">
        <v>290</v>
      </c>
      <c r="P118" s="262"/>
    </row>
    <row r="119" spans="2:16" s="216" customFormat="1" ht="16.5" thickTop="1" thickBot="1" x14ac:dyDescent="0.3">
      <c r="B119" s="371"/>
      <c r="C119" s="361"/>
      <c r="D119" s="372" t="s">
        <v>168</v>
      </c>
      <c r="E119" s="373">
        <f>SUM(E122:E572)</f>
        <v>0</v>
      </c>
      <c r="F119" s="374">
        <f>+'Détail du calcul'!K11</f>
        <v>0</v>
      </c>
      <c r="G119" s="374"/>
      <c r="H119" s="373">
        <f t="shared" ref="H119:O119" si="3">SUM(H122:H572)</f>
        <v>0</v>
      </c>
      <c r="I119" s="373">
        <f t="shared" si="3"/>
        <v>0</v>
      </c>
      <c r="J119" s="373">
        <f t="shared" si="3"/>
        <v>0</v>
      </c>
      <c r="K119" s="373">
        <f t="shared" si="3"/>
        <v>0</v>
      </c>
      <c r="L119" s="373">
        <f t="shared" si="3"/>
        <v>0</v>
      </c>
      <c r="M119" s="373">
        <f t="shared" si="3"/>
        <v>0</v>
      </c>
      <c r="N119" s="373">
        <f>SUM(N122:N572)</f>
        <v>0</v>
      </c>
      <c r="O119" s="373">
        <f t="shared" si="3"/>
        <v>0</v>
      </c>
      <c r="P119" s="361"/>
    </row>
    <row r="120" spans="2:16" ht="15.75" thickTop="1" x14ac:dyDescent="0.25">
      <c r="B120" s="293"/>
      <c r="C120" s="262"/>
      <c r="D120" s="375"/>
      <c r="E120" s="389"/>
      <c r="F120" s="376"/>
      <c r="G120" s="376"/>
      <c r="H120" s="390"/>
      <c r="I120" s="379"/>
      <c r="J120" s="390"/>
      <c r="K120" s="390"/>
      <c r="L120" s="390"/>
      <c r="M120" s="391"/>
      <c r="N120" s="391"/>
      <c r="O120" s="391"/>
      <c r="P120" s="262"/>
    </row>
    <row r="121" spans="2:16" x14ac:dyDescent="0.25">
      <c r="B121" s="293"/>
      <c r="C121" s="262"/>
      <c r="D121" s="380"/>
      <c r="E121" s="391"/>
      <c r="F121" s="381"/>
      <c r="G121" s="381"/>
      <c r="H121" s="391"/>
      <c r="I121" s="392"/>
      <c r="J121" s="393"/>
      <c r="K121" s="393"/>
      <c r="L121" s="391"/>
      <c r="M121" s="390"/>
      <c r="N121" s="390"/>
      <c r="O121" s="390"/>
      <c r="P121" s="262"/>
    </row>
    <row r="122" spans="2:16" x14ac:dyDescent="0.25">
      <c r="B122" s="293"/>
      <c r="C122" s="262"/>
      <c r="D122" s="226"/>
      <c r="E122" s="227"/>
      <c r="F122" s="228"/>
      <c r="G122" s="385">
        <v>365</v>
      </c>
      <c r="H122" s="229"/>
      <c r="I122" s="233"/>
      <c r="J122" s="178">
        <f>IF($E122&gt;0,MIN(ROUND((ROUND($G$116*$F122/$G122,0))*H122/$E122,0),MAX(0,H122-I122)),0)</f>
        <v>0</v>
      </c>
      <c r="K122" s="178">
        <f>IF($E122&gt;0,H122-I122-J122,0)</f>
        <v>0</v>
      </c>
      <c r="L122" s="227"/>
      <c r="M122" s="234"/>
      <c r="N122" s="178">
        <f>IF($E122&gt;0,MIN(ROUND((ROUND($G$116*$F122/$G122,0))*L122/$E122,0),MAX(0,L122-M122)),0)</f>
        <v>0</v>
      </c>
      <c r="O122" s="178">
        <f>IF($E122&gt;0,L122-M122-N122,0)</f>
        <v>0</v>
      </c>
      <c r="P122" s="262"/>
    </row>
    <row r="123" spans="2:16" x14ac:dyDescent="0.25">
      <c r="B123" s="293"/>
      <c r="C123" s="262"/>
      <c r="D123" s="226"/>
      <c r="E123" s="227"/>
      <c r="F123" s="228"/>
      <c r="G123" s="385">
        <v>365</v>
      </c>
      <c r="H123" s="229"/>
      <c r="I123" s="233"/>
      <c r="J123" s="178">
        <f>IF($E123&gt;0,MIN(ROUND((ROUND($G$116*$F123/$G123,0))*H123/$E123,0),MAX(0,H123-I123)),0)</f>
        <v>0</v>
      </c>
      <c r="K123" s="178">
        <f>IF($E123&gt;0,H123-I123-J123,0)</f>
        <v>0</v>
      </c>
      <c r="L123" s="227"/>
      <c r="M123" s="234"/>
      <c r="N123" s="178">
        <f>IF($E123&gt;0,MIN(ROUND((ROUND($G$116*$F123/$G123,0))*L123/$E123,0),MAX(0,L123-M123)),0)</f>
        <v>0</v>
      </c>
      <c r="O123" s="178">
        <f>IF($E123&gt;0,L123-M123-N123,0)</f>
        <v>0</v>
      </c>
      <c r="P123" s="262"/>
    </row>
    <row r="124" spans="2:16" x14ac:dyDescent="0.25">
      <c r="B124" s="293"/>
      <c r="C124" s="262"/>
      <c r="D124" s="226"/>
      <c r="E124" s="227"/>
      <c r="F124" s="228"/>
      <c r="G124" s="385">
        <v>365</v>
      </c>
      <c r="H124" s="229"/>
      <c r="I124" s="233"/>
      <c r="J124" s="178">
        <f t="shared" ref="J124:J131" si="4">IF($E124&gt;0,MIN(ROUND((ROUND($G$116*$F124/$G124,0))*H124/$E124,0),MAX(0,H124-I124)),0)</f>
        <v>0</v>
      </c>
      <c r="K124" s="178">
        <f t="shared" ref="K124:K186" si="5">IF($E124&gt;0,H124-I124-J124,0)</f>
        <v>0</v>
      </c>
      <c r="L124" s="227"/>
      <c r="M124" s="234"/>
      <c r="N124" s="178">
        <f t="shared" ref="N124:N186" si="6">IF($E124&gt;0,MIN(ROUND((ROUND($G$116*$F124/$G124,0))*L124/$E124,0),MAX(0,L124-M124)),0)</f>
        <v>0</v>
      </c>
      <c r="O124" s="178">
        <f t="shared" ref="O124:O186" si="7">IF($E124&gt;0,L124-M124-N124,0)</f>
        <v>0</v>
      </c>
      <c r="P124" s="262"/>
    </row>
    <row r="125" spans="2:16" x14ac:dyDescent="0.25">
      <c r="B125" s="293"/>
      <c r="C125" s="262"/>
      <c r="D125" s="226"/>
      <c r="E125" s="227"/>
      <c r="F125" s="228"/>
      <c r="G125" s="385">
        <v>365</v>
      </c>
      <c r="H125" s="229"/>
      <c r="I125" s="233"/>
      <c r="J125" s="178">
        <f t="shared" si="4"/>
        <v>0</v>
      </c>
      <c r="K125" s="178">
        <f t="shared" si="5"/>
        <v>0</v>
      </c>
      <c r="L125" s="227"/>
      <c r="M125" s="234"/>
      <c r="N125" s="178">
        <f t="shared" si="6"/>
        <v>0</v>
      </c>
      <c r="O125" s="178">
        <f t="shared" si="7"/>
        <v>0</v>
      </c>
      <c r="P125" s="262"/>
    </row>
    <row r="126" spans="2:16" x14ac:dyDescent="0.25">
      <c r="B126" s="293"/>
      <c r="C126" s="262"/>
      <c r="D126" s="226"/>
      <c r="E126" s="227"/>
      <c r="F126" s="228"/>
      <c r="G126" s="385">
        <v>365</v>
      </c>
      <c r="H126" s="229"/>
      <c r="I126" s="233"/>
      <c r="J126" s="178">
        <f t="shared" si="4"/>
        <v>0</v>
      </c>
      <c r="K126" s="178">
        <f t="shared" si="5"/>
        <v>0</v>
      </c>
      <c r="L126" s="227"/>
      <c r="M126" s="234"/>
      <c r="N126" s="178">
        <f t="shared" si="6"/>
        <v>0</v>
      </c>
      <c r="O126" s="178">
        <f t="shared" si="7"/>
        <v>0</v>
      </c>
      <c r="P126" s="262"/>
    </row>
    <row r="127" spans="2:16" x14ac:dyDescent="0.25">
      <c r="B127" s="293"/>
      <c r="C127" s="262"/>
      <c r="D127" s="226"/>
      <c r="E127" s="227"/>
      <c r="F127" s="228"/>
      <c r="G127" s="385">
        <v>365</v>
      </c>
      <c r="H127" s="229"/>
      <c r="I127" s="233"/>
      <c r="J127" s="178">
        <f t="shared" si="4"/>
        <v>0</v>
      </c>
      <c r="K127" s="178">
        <f t="shared" si="5"/>
        <v>0</v>
      </c>
      <c r="L127" s="227"/>
      <c r="M127" s="234"/>
      <c r="N127" s="178">
        <f t="shared" si="6"/>
        <v>0</v>
      </c>
      <c r="O127" s="178">
        <f t="shared" si="7"/>
        <v>0</v>
      </c>
      <c r="P127" s="262"/>
    </row>
    <row r="128" spans="2:16" x14ac:dyDescent="0.25">
      <c r="B128" s="293"/>
      <c r="C128" s="262"/>
      <c r="D128" s="226"/>
      <c r="E128" s="227"/>
      <c r="F128" s="228"/>
      <c r="G128" s="385">
        <v>365</v>
      </c>
      <c r="H128" s="229"/>
      <c r="I128" s="233"/>
      <c r="J128" s="178">
        <f t="shared" si="4"/>
        <v>0</v>
      </c>
      <c r="K128" s="178">
        <f t="shared" si="5"/>
        <v>0</v>
      </c>
      <c r="L128" s="227"/>
      <c r="M128" s="234"/>
      <c r="N128" s="178">
        <f t="shared" si="6"/>
        <v>0</v>
      </c>
      <c r="O128" s="178">
        <f t="shared" si="7"/>
        <v>0</v>
      </c>
      <c r="P128" s="262"/>
    </row>
    <row r="129" spans="2:16" x14ac:dyDescent="0.25">
      <c r="B129" s="293"/>
      <c r="C129" s="262"/>
      <c r="D129" s="226"/>
      <c r="E129" s="227"/>
      <c r="F129" s="228"/>
      <c r="G129" s="385">
        <v>365</v>
      </c>
      <c r="H129" s="229"/>
      <c r="I129" s="233"/>
      <c r="J129" s="178">
        <f t="shared" si="4"/>
        <v>0</v>
      </c>
      <c r="K129" s="178">
        <f t="shared" si="5"/>
        <v>0</v>
      </c>
      <c r="L129" s="227"/>
      <c r="M129" s="234"/>
      <c r="N129" s="178">
        <f t="shared" si="6"/>
        <v>0</v>
      </c>
      <c r="O129" s="178">
        <f t="shared" si="7"/>
        <v>0</v>
      </c>
      <c r="P129" s="262"/>
    </row>
    <row r="130" spans="2:16" x14ac:dyDescent="0.25">
      <c r="B130" s="293"/>
      <c r="C130" s="262"/>
      <c r="D130" s="226"/>
      <c r="E130" s="227"/>
      <c r="F130" s="228"/>
      <c r="G130" s="385">
        <v>365</v>
      </c>
      <c r="H130" s="229"/>
      <c r="I130" s="233"/>
      <c r="J130" s="178">
        <f t="shared" si="4"/>
        <v>0</v>
      </c>
      <c r="K130" s="178">
        <f t="shared" si="5"/>
        <v>0</v>
      </c>
      <c r="L130" s="227"/>
      <c r="M130" s="234"/>
      <c r="N130" s="178">
        <f t="shared" si="6"/>
        <v>0</v>
      </c>
      <c r="O130" s="178">
        <f t="shared" si="7"/>
        <v>0</v>
      </c>
      <c r="P130" s="262"/>
    </row>
    <row r="131" spans="2:16" x14ac:dyDescent="0.25">
      <c r="B131" s="293"/>
      <c r="C131" s="262"/>
      <c r="D131" s="226"/>
      <c r="E131" s="227"/>
      <c r="F131" s="228"/>
      <c r="G131" s="385">
        <v>365</v>
      </c>
      <c r="H131" s="229"/>
      <c r="I131" s="233"/>
      <c r="J131" s="178">
        <f t="shared" si="4"/>
        <v>0</v>
      </c>
      <c r="K131" s="178">
        <f t="shared" si="5"/>
        <v>0</v>
      </c>
      <c r="L131" s="227"/>
      <c r="M131" s="234"/>
      <c r="N131" s="178">
        <f t="shared" si="6"/>
        <v>0</v>
      </c>
      <c r="O131" s="178">
        <f t="shared" si="7"/>
        <v>0</v>
      </c>
      <c r="P131" s="262"/>
    </row>
    <row r="132" spans="2:16" x14ac:dyDescent="0.25">
      <c r="B132" s="293"/>
      <c r="C132" s="262"/>
      <c r="D132" s="226"/>
      <c r="E132" s="227"/>
      <c r="F132" s="228"/>
      <c r="G132" s="385">
        <v>365</v>
      </c>
      <c r="H132" s="229"/>
      <c r="I132" s="233"/>
      <c r="J132" s="178">
        <f t="shared" ref="J132:J186" si="8">IF($E132&gt;0,MIN(ROUND((ROUND($G$116*$F132/$G132,0))*H132/$E132,0),MAX(0,H132-I132)),0)</f>
        <v>0</v>
      </c>
      <c r="K132" s="178">
        <f t="shared" si="5"/>
        <v>0</v>
      </c>
      <c r="L132" s="227"/>
      <c r="M132" s="234"/>
      <c r="N132" s="178">
        <f t="shared" si="6"/>
        <v>0</v>
      </c>
      <c r="O132" s="178">
        <f t="shared" si="7"/>
        <v>0</v>
      </c>
      <c r="P132" s="262"/>
    </row>
    <row r="133" spans="2:16" x14ac:dyDescent="0.25">
      <c r="B133" s="293"/>
      <c r="C133" s="262"/>
      <c r="D133" s="226"/>
      <c r="E133" s="227"/>
      <c r="F133" s="228"/>
      <c r="G133" s="385">
        <v>365</v>
      </c>
      <c r="H133" s="229"/>
      <c r="I133" s="233"/>
      <c r="J133" s="178">
        <f t="shared" si="8"/>
        <v>0</v>
      </c>
      <c r="K133" s="178">
        <f t="shared" si="5"/>
        <v>0</v>
      </c>
      <c r="L133" s="227"/>
      <c r="M133" s="234"/>
      <c r="N133" s="178">
        <f t="shared" si="6"/>
        <v>0</v>
      </c>
      <c r="O133" s="178">
        <f t="shared" si="7"/>
        <v>0</v>
      </c>
      <c r="P133" s="262"/>
    </row>
    <row r="134" spans="2:16" x14ac:dyDescent="0.25">
      <c r="B134" s="293"/>
      <c r="C134" s="262"/>
      <c r="D134" s="226"/>
      <c r="E134" s="227"/>
      <c r="F134" s="228"/>
      <c r="G134" s="385">
        <v>365</v>
      </c>
      <c r="H134" s="229"/>
      <c r="I134" s="233"/>
      <c r="J134" s="178">
        <f t="shared" si="8"/>
        <v>0</v>
      </c>
      <c r="K134" s="178">
        <f t="shared" si="5"/>
        <v>0</v>
      </c>
      <c r="L134" s="227"/>
      <c r="M134" s="234"/>
      <c r="N134" s="178">
        <f t="shared" si="6"/>
        <v>0</v>
      </c>
      <c r="O134" s="178">
        <f t="shared" si="7"/>
        <v>0</v>
      </c>
      <c r="P134" s="262"/>
    </row>
    <row r="135" spans="2:16" x14ac:dyDescent="0.25">
      <c r="B135" s="293"/>
      <c r="C135" s="262"/>
      <c r="D135" s="226"/>
      <c r="E135" s="227"/>
      <c r="F135" s="228"/>
      <c r="G135" s="385">
        <v>365</v>
      </c>
      <c r="H135" s="229"/>
      <c r="I135" s="233"/>
      <c r="J135" s="178">
        <f t="shared" si="8"/>
        <v>0</v>
      </c>
      <c r="K135" s="178">
        <f t="shared" si="5"/>
        <v>0</v>
      </c>
      <c r="L135" s="227"/>
      <c r="M135" s="234"/>
      <c r="N135" s="178">
        <f t="shared" si="6"/>
        <v>0</v>
      </c>
      <c r="O135" s="178">
        <f t="shared" si="7"/>
        <v>0</v>
      </c>
      <c r="P135" s="262"/>
    </row>
    <row r="136" spans="2:16" x14ac:dyDescent="0.25">
      <c r="B136" s="293"/>
      <c r="C136" s="262"/>
      <c r="D136" s="226"/>
      <c r="E136" s="227"/>
      <c r="F136" s="228"/>
      <c r="G136" s="385">
        <v>365</v>
      </c>
      <c r="H136" s="229"/>
      <c r="I136" s="233"/>
      <c r="J136" s="178">
        <f t="shared" si="8"/>
        <v>0</v>
      </c>
      <c r="K136" s="178">
        <f t="shared" si="5"/>
        <v>0</v>
      </c>
      <c r="L136" s="227"/>
      <c r="M136" s="234"/>
      <c r="N136" s="178">
        <f t="shared" si="6"/>
        <v>0</v>
      </c>
      <c r="O136" s="178">
        <f t="shared" si="7"/>
        <v>0</v>
      </c>
      <c r="P136" s="262"/>
    </row>
    <row r="137" spans="2:16" x14ac:dyDescent="0.25">
      <c r="B137" s="293"/>
      <c r="C137" s="262"/>
      <c r="D137" s="226"/>
      <c r="E137" s="227"/>
      <c r="F137" s="228"/>
      <c r="G137" s="385">
        <v>365</v>
      </c>
      <c r="H137" s="229"/>
      <c r="I137" s="233"/>
      <c r="J137" s="178">
        <f t="shared" si="8"/>
        <v>0</v>
      </c>
      <c r="K137" s="178">
        <f t="shared" si="5"/>
        <v>0</v>
      </c>
      <c r="L137" s="227"/>
      <c r="M137" s="234"/>
      <c r="N137" s="178">
        <f t="shared" si="6"/>
        <v>0</v>
      </c>
      <c r="O137" s="178">
        <f t="shared" si="7"/>
        <v>0</v>
      </c>
      <c r="P137" s="262"/>
    </row>
    <row r="138" spans="2:16" x14ac:dyDescent="0.25">
      <c r="B138" s="293"/>
      <c r="C138" s="262"/>
      <c r="D138" s="226"/>
      <c r="E138" s="227"/>
      <c r="F138" s="228"/>
      <c r="G138" s="385">
        <v>365</v>
      </c>
      <c r="H138" s="229"/>
      <c r="I138" s="233"/>
      <c r="J138" s="178">
        <f t="shared" si="8"/>
        <v>0</v>
      </c>
      <c r="K138" s="178">
        <f t="shared" si="5"/>
        <v>0</v>
      </c>
      <c r="L138" s="227"/>
      <c r="M138" s="234"/>
      <c r="N138" s="178">
        <f t="shared" si="6"/>
        <v>0</v>
      </c>
      <c r="O138" s="178">
        <f t="shared" si="7"/>
        <v>0</v>
      </c>
      <c r="P138" s="262"/>
    </row>
    <row r="139" spans="2:16" x14ac:dyDescent="0.25">
      <c r="B139" s="293"/>
      <c r="C139" s="262"/>
      <c r="D139" s="226"/>
      <c r="E139" s="227"/>
      <c r="F139" s="228"/>
      <c r="G139" s="385">
        <v>365</v>
      </c>
      <c r="H139" s="229"/>
      <c r="I139" s="233"/>
      <c r="J139" s="178">
        <f t="shared" si="8"/>
        <v>0</v>
      </c>
      <c r="K139" s="178">
        <f t="shared" si="5"/>
        <v>0</v>
      </c>
      <c r="L139" s="227"/>
      <c r="M139" s="234"/>
      <c r="N139" s="178">
        <f t="shared" si="6"/>
        <v>0</v>
      </c>
      <c r="O139" s="178">
        <f t="shared" si="7"/>
        <v>0</v>
      </c>
      <c r="P139" s="262"/>
    </row>
    <row r="140" spans="2:16" x14ac:dyDescent="0.25">
      <c r="B140" s="293"/>
      <c r="C140" s="262"/>
      <c r="D140" s="226"/>
      <c r="E140" s="227"/>
      <c r="F140" s="228"/>
      <c r="G140" s="385">
        <v>365</v>
      </c>
      <c r="H140" s="229"/>
      <c r="I140" s="233"/>
      <c r="J140" s="178">
        <f t="shared" si="8"/>
        <v>0</v>
      </c>
      <c r="K140" s="178">
        <f t="shared" si="5"/>
        <v>0</v>
      </c>
      <c r="L140" s="227"/>
      <c r="M140" s="234"/>
      <c r="N140" s="178">
        <f t="shared" si="6"/>
        <v>0</v>
      </c>
      <c r="O140" s="178">
        <f t="shared" si="7"/>
        <v>0</v>
      </c>
      <c r="P140" s="262"/>
    </row>
    <row r="141" spans="2:16" x14ac:dyDescent="0.25">
      <c r="B141" s="293"/>
      <c r="C141" s="262"/>
      <c r="D141" s="226"/>
      <c r="E141" s="227"/>
      <c r="F141" s="228"/>
      <c r="G141" s="385">
        <v>365</v>
      </c>
      <c r="H141" s="229"/>
      <c r="I141" s="233"/>
      <c r="J141" s="178">
        <f t="shared" si="8"/>
        <v>0</v>
      </c>
      <c r="K141" s="178">
        <f t="shared" si="5"/>
        <v>0</v>
      </c>
      <c r="L141" s="227"/>
      <c r="M141" s="234"/>
      <c r="N141" s="178">
        <f t="shared" si="6"/>
        <v>0</v>
      </c>
      <c r="O141" s="178">
        <f t="shared" si="7"/>
        <v>0</v>
      </c>
      <c r="P141" s="262"/>
    </row>
    <row r="142" spans="2:16" x14ac:dyDescent="0.25">
      <c r="B142" s="293"/>
      <c r="C142" s="262"/>
      <c r="D142" s="226"/>
      <c r="E142" s="227"/>
      <c r="F142" s="228"/>
      <c r="G142" s="385">
        <v>365</v>
      </c>
      <c r="H142" s="229"/>
      <c r="I142" s="233"/>
      <c r="J142" s="178">
        <f t="shared" si="8"/>
        <v>0</v>
      </c>
      <c r="K142" s="178">
        <f t="shared" si="5"/>
        <v>0</v>
      </c>
      <c r="L142" s="227"/>
      <c r="M142" s="234"/>
      <c r="N142" s="178">
        <f t="shared" si="6"/>
        <v>0</v>
      </c>
      <c r="O142" s="178">
        <f t="shared" si="7"/>
        <v>0</v>
      </c>
      <c r="P142" s="262"/>
    </row>
    <row r="143" spans="2:16" x14ac:dyDescent="0.25">
      <c r="B143" s="293"/>
      <c r="C143" s="262"/>
      <c r="D143" s="226"/>
      <c r="E143" s="227"/>
      <c r="F143" s="228"/>
      <c r="G143" s="385">
        <v>365</v>
      </c>
      <c r="H143" s="229"/>
      <c r="I143" s="233"/>
      <c r="J143" s="178">
        <f t="shared" si="8"/>
        <v>0</v>
      </c>
      <c r="K143" s="178">
        <f t="shared" si="5"/>
        <v>0</v>
      </c>
      <c r="L143" s="227"/>
      <c r="M143" s="234"/>
      <c r="N143" s="178">
        <f t="shared" si="6"/>
        <v>0</v>
      </c>
      <c r="O143" s="178">
        <f t="shared" si="7"/>
        <v>0</v>
      </c>
      <c r="P143" s="262"/>
    </row>
    <row r="144" spans="2:16" x14ac:dyDescent="0.25">
      <c r="B144" s="293"/>
      <c r="C144" s="262"/>
      <c r="D144" s="226"/>
      <c r="E144" s="227"/>
      <c r="F144" s="228"/>
      <c r="G144" s="385">
        <v>365</v>
      </c>
      <c r="H144" s="229"/>
      <c r="I144" s="233"/>
      <c r="J144" s="178">
        <f t="shared" si="8"/>
        <v>0</v>
      </c>
      <c r="K144" s="178">
        <f t="shared" si="5"/>
        <v>0</v>
      </c>
      <c r="L144" s="227"/>
      <c r="M144" s="234"/>
      <c r="N144" s="178">
        <f t="shared" si="6"/>
        <v>0</v>
      </c>
      <c r="O144" s="178">
        <f t="shared" si="7"/>
        <v>0</v>
      </c>
      <c r="P144" s="262"/>
    </row>
    <row r="145" spans="2:16" x14ac:dyDescent="0.25">
      <c r="B145" s="293"/>
      <c r="C145" s="262"/>
      <c r="D145" s="226"/>
      <c r="E145" s="227"/>
      <c r="F145" s="228"/>
      <c r="G145" s="385">
        <v>365</v>
      </c>
      <c r="H145" s="229"/>
      <c r="I145" s="233"/>
      <c r="J145" s="178">
        <f t="shared" si="8"/>
        <v>0</v>
      </c>
      <c r="K145" s="178">
        <f t="shared" si="5"/>
        <v>0</v>
      </c>
      <c r="L145" s="227"/>
      <c r="M145" s="234"/>
      <c r="N145" s="178">
        <f t="shared" si="6"/>
        <v>0</v>
      </c>
      <c r="O145" s="178">
        <f t="shared" si="7"/>
        <v>0</v>
      </c>
      <c r="P145" s="262"/>
    </row>
    <row r="146" spans="2:16" x14ac:dyDescent="0.25">
      <c r="B146" s="293"/>
      <c r="C146" s="262"/>
      <c r="D146" s="226"/>
      <c r="E146" s="227"/>
      <c r="F146" s="228"/>
      <c r="G146" s="385">
        <v>365</v>
      </c>
      <c r="H146" s="229"/>
      <c r="I146" s="233"/>
      <c r="J146" s="178">
        <f t="shared" si="8"/>
        <v>0</v>
      </c>
      <c r="K146" s="178">
        <f t="shared" si="5"/>
        <v>0</v>
      </c>
      <c r="L146" s="227"/>
      <c r="M146" s="234"/>
      <c r="N146" s="178">
        <f t="shared" si="6"/>
        <v>0</v>
      </c>
      <c r="O146" s="178">
        <f t="shared" si="7"/>
        <v>0</v>
      </c>
      <c r="P146" s="262"/>
    </row>
    <row r="147" spans="2:16" x14ac:dyDescent="0.25">
      <c r="B147" s="293"/>
      <c r="C147" s="262"/>
      <c r="D147" s="226"/>
      <c r="E147" s="227"/>
      <c r="F147" s="228"/>
      <c r="G147" s="385">
        <v>365</v>
      </c>
      <c r="H147" s="229"/>
      <c r="I147" s="233"/>
      <c r="J147" s="178">
        <f t="shared" si="8"/>
        <v>0</v>
      </c>
      <c r="K147" s="178">
        <f t="shared" si="5"/>
        <v>0</v>
      </c>
      <c r="L147" s="227"/>
      <c r="M147" s="234"/>
      <c r="N147" s="178">
        <f t="shared" si="6"/>
        <v>0</v>
      </c>
      <c r="O147" s="178">
        <f t="shared" si="7"/>
        <v>0</v>
      </c>
      <c r="P147" s="262"/>
    </row>
    <row r="148" spans="2:16" x14ac:dyDescent="0.25">
      <c r="B148" s="293"/>
      <c r="C148" s="262"/>
      <c r="D148" s="226"/>
      <c r="E148" s="227"/>
      <c r="F148" s="228"/>
      <c r="G148" s="385">
        <v>365</v>
      </c>
      <c r="H148" s="229"/>
      <c r="I148" s="233"/>
      <c r="J148" s="178">
        <f t="shared" si="8"/>
        <v>0</v>
      </c>
      <c r="K148" s="178">
        <f t="shared" si="5"/>
        <v>0</v>
      </c>
      <c r="L148" s="227"/>
      <c r="M148" s="234"/>
      <c r="N148" s="178">
        <f t="shared" si="6"/>
        <v>0</v>
      </c>
      <c r="O148" s="178">
        <f t="shared" si="7"/>
        <v>0</v>
      </c>
      <c r="P148" s="262"/>
    </row>
    <row r="149" spans="2:16" x14ac:dyDescent="0.25">
      <c r="B149" s="293"/>
      <c r="C149" s="262"/>
      <c r="D149" s="226"/>
      <c r="E149" s="227"/>
      <c r="F149" s="228"/>
      <c r="G149" s="385">
        <v>365</v>
      </c>
      <c r="H149" s="229"/>
      <c r="I149" s="233"/>
      <c r="J149" s="178">
        <f t="shared" si="8"/>
        <v>0</v>
      </c>
      <c r="K149" s="178">
        <f t="shared" si="5"/>
        <v>0</v>
      </c>
      <c r="L149" s="227"/>
      <c r="M149" s="234"/>
      <c r="N149" s="178">
        <f t="shared" si="6"/>
        <v>0</v>
      </c>
      <c r="O149" s="178">
        <f t="shared" si="7"/>
        <v>0</v>
      </c>
      <c r="P149" s="262"/>
    </row>
    <row r="150" spans="2:16" x14ac:dyDescent="0.25">
      <c r="B150" s="293"/>
      <c r="C150" s="262"/>
      <c r="D150" s="226"/>
      <c r="E150" s="227"/>
      <c r="F150" s="228"/>
      <c r="G150" s="385">
        <v>365</v>
      </c>
      <c r="H150" s="229"/>
      <c r="I150" s="233"/>
      <c r="J150" s="178">
        <f t="shared" si="8"/>
        <v>0</v>
      </c>
      <c r="K150" s="178">
        <f t="shared" si="5"/>
        <v>0</v>
      </c>
      <c r="L150" s="227"/>
      <c r="M150" s="234"/>
      <c r="N150" s="178">
        <f t="shared" si="6"/>
        <v>0</v>
      </c>
      <c r="O150" s="178">
        <f t="shared" si="7"/>
        <v>0</v>
      </c>
      <c r="P150" s="262"/>
    </row>
    <row r="151" spans="2:16" x14ac:dyDescent="0.25">
      <c r="B151" s="293"/>
      <c r="C151" s="262"/>
      <c r="D151" s="226"/>
      <c r="E151" s="227"/>
      <c r="F151" s="228"/>
      <c r="G151" s="385">
        <v>365</v>
      </c>
      <c r="H151" s="229"/>
      <c r="I151" s="233"/>
      <c r="J151" s="178">
        <f t="shared" si="8"/>
        <v>0</v>
      </c>
      <c r="K151" s="178">
        <f t="shared" si="5"/>
        <v>0</v>
      </c>
      <c r="L151" s="227"/>
      <c r="M151" s="234"/>
      <c r="N151" s="178">
        <f t="shared" si="6"/>
        <v>0</v>
      </c>
      <c r="O151" s="178">
        <f t="shared" si="7"/>
        <v>0</v>
      </c>
      <c r="P151" s="262"/>
    </row>
    <row r="152" spans="2:16" x14ac:dyDescent="0.25">
      <c r="B152" s="293"/>
      <c r="C152" s="262"/>
      <c r="D152" s="226"/>
      <c r="E152" s="227"/>
      <c r="F152" s="228"/>
      <c r="G152" s="385">
        <v>365</v>
      </c>
      <c r="H152" s="229"/>
      <c r="I152" s="233"/>
      <c r="J152" s="178">
        <f t="shared" si="8"/>
        <v>0</v>
      </c>
      <c r="K152" s="178">
        <f t="shared" si="5"/>
        <v>0</v>
      </c>
      <c r="L152" s="227"/>
      <c r="M152" s="234"/>
      <c r="N152" s="178">
        <f t="shared" si="6"/>
        <v>0</v>
      </c>
      <c r="O152" s="178">
        <f t="shared" si="7"/>
        <v>0</v>
      </c>
      <c r="P152" s="262"/>
    </row>
    <row r="153" spans="2:16" x14ac:dyDescent="0.25">
      <c r="B153" s="293"/>
      <c r="C153" s="262"/>
      <c r="D153" s="226"/>
      <c r="E153" s="227"/>
      <c r="F153" s="228"/>
      <c r="G153" s="385">
        <v>365</v>
      </c>
      <c r="H153" s="229"/>
      <c r="I153" s="233"/>
      <c r="J153" s="178">
        <f t="shared" si="8"/>
        <v>0</v>
      </c>
      <c r="K153" s="178">
        <f t="shared" si="5"/>
        <v>0</v>
      </c>
      <c r="L153" s="227"/>
      <c r="M153" s="234"/>
      <c r="N153" s="178">
        <f t="shared" si="6"/>
        <v>0</v>
      </c>
      <c r="O153" s="178">
        <f t="shared" si="7"/>
        <v>0</v>
      </c>
      <c r="P153" s="262"/>
    </row>
    <row r="154" spans="2:16" x14ac:dyDescent="0.25">
      <c r="B154" s="293"/>
      <c r="C154" s="262"/>
      <c r="D154" s="226"/>
      <c r="E154" s="227"/>
      <c r="F154" s="228"/>
      <c r="G154" s="385">
        <v>365</v>
      </c>
      <c r="H154" s="229"/>
      <c r="I154" s="233"/>
      <c r="J154" s="178">
        <f t="shared" si="8"/>
        <v>0</v>
      </c>
      <c r="K154" s="178">
        <f t="shared" si="5"/>
        <v>0</v>
      </c>
      <c r="L154" s="227"/>
      <c r="M154" s="234"/>
      <c r="N154" s="178">
        <f t="shared" si="6"/>
        <v>0</v>
      </c>
      <c r="O154" s="178">
        <f t="shared" si="7"/>
        <v>0</v>
      </c>
      <c r="P154" s="262"/>
    </row>
    <row r="155" spans="2:16" x14ac:dyDescent="0.25">
      <c r="B155" s="293"/>
      <c r="C155" s="262"/>
      <c r="D155" s="226"/>
      <c r="E155" s="227"/>
      <c r="F155" s="228"/>
      <c r="G155" s="385">
        <v>365</v>
      </c>
      <c r="H155" s="229"/>
      <c r="I155" s="233"/>
      <c r="J155" s="178">
        <f t="shared" si="8"/>
        <v>0</v>
      </c>
      <c r="K155" s="178">
        <f t="shared" si="5"/>
        <v>0</v>
      </c>
      <c r="L155" s="227"/>
      <c r="M155" s="234"/>
      <c r="N155" s="178">
        <f t="shared" si="6"/>
        <v>0</v>
      </c>
      <c r="O155" s="178">
        <f t="shared" si="7"/>
        <v>0</v>
      </c>
      <c r="P155" s="262"/>
    </row>
    <row r="156" spans="2:16" x14ac:dyDescent="0.25">
      <c r="B156" s="293"/>
      <c r="C156" s="262"/>
      <c r="D156" s="226"/>
      <c r="E156" s="227"/>
      <c r="F156" s="228"/>
      <c r="G156" s="385">
        <v>365</v>
      </c>
      <c r="H156" s="229"/>
      <c r="I156" s="233"/>
      <c r="J156" s="178">
        <f t="shared" si="8"/>
        <v>0</v>
      </c>
      <c r="K156" s="178">
        <f t="shared" si="5"/>
        <v>0</v>
      </c>
      <c r="L156" s="227"/>
      <c r="M156" s="234"/>
      <c r="N156" s="178">
        <f t="shared" si="6"/>
        <v>0</v>
      </c>
      <c r="O156" s="178">
        <f t="shared" si="7"/>
        <v>0</v>
      </c>
      <c r="P156" s="262"/>
    </row>
    <row r="157" spans="2:16" x14ac:dyDescent="0.25">
      <c r="B157" s="293"/>
      <c r="C157" s="262"/>
      <c r="D157" s="226"/>
      <c r="E157" s="227"/>
      <c r="F157" s="228"/>
      <c r="G157" s="385">
        <v>365</v>
      </c>
      <c r="H157" s="229"/>
      <c r="I157" s="233"/>
      <c r="J157" s="178">
        <f t="shared" si="8"/>
        <v>0</v>
      </c>
      <c r="K157" s="178">
        <f t="shared" si="5"/>
        <v>0</v>
      </c>
      <c r="L157" s="227"/>
      <c r="M157" s="234"/>
      <c r="N157" s="178">
        <f t="shared" si="6"/>
        <v>0</v>
      </c>
      <c r="O157" s="178">
        <f t="shared" si="7"/>
        <v>0</v>
      </c>
      <c r="P157" s="262"/>
    </row>
    <row r="158" spans="2:16" x14ac:dyDescent="0.25">
      <c r="B158" s="293"/>
      <c r="C158" s="262"/>
      <c r="D158" s="226"/>
      <c r="E158" s="227"/>
      <c r="F158" s="228"/>
      <c r="G158" s="385">
        <v>365</v>
      </c>
      <c r="H158" s="229"/>
      <c r="I158" s="233"/>
      <c r="J158" s="178">
        <f t="shared" si="8"/>
        <v>0</v>
      </c>
      <c r="K158" s="178">
        <f t="shared" si="5"/>
        <v>0</v>
      </c>
      <c r="L158" s="227"/>
      <c r="M158" s="234"/>
      <c r="N158" s="178">
        <f t="shared" si="6"/>
        <v>0</v>
      </c>
      <c r="O158" s="178">
        <f t="shared" si="7"/>
        <v>0</v>
      </c>
      <c r="P158" s="262"/>
    </row>
    <row r="159" spans="2:16" x14ac:dyDescent="0.25">
      <c r="B159" s="293"/>
      <c r="C159" s="262"/>
      <c r="D159" s="226"/>
      <c r="E159" s="227"/>
      <c r="F159" s="228"/>
      <c r="G159" s="385">
        <v>365</v>
      </c>
      <c r="H159" s="229"/>
      <c r="I159" s="233"/>
      <c r="J159" s="178">
        <f t="shared" si="8"/>
        <v>0</v>
      </c>
      <c r="K159" s="178">
        <f t="shared" si="5"/>
        <v>0</v>
      </c>
      <c r="L159" s="227"/>
      <c r="M159" s="234"/>
      <c r="N159" s="178">
        <f t="shared" si="6"/>
        <v>0</v>
      </c>
      <c r="O159" s="178">
        <f t="shared" si="7"/>
        <v>0</v>
      </c>
      <c r="P159" s="262"/>
    </row>
    <row r="160" spans="2:16" x14ac:dyDescent="0.25">
      <c r="B160" s="293"/>
      <c r="C160" s="262"/>
      <c r="D160" s="226"/>
      <c r="E160" s="227"/>
      <c r="F160" s="228"/>
      <c r="G160" s="385">
        <v>365</v>
      </c>
      <c r="H160" s="229"/>
      <c r="I160" s="233"/>
      <c r="J160" s="178">
        <f t="shared" si="8"/>
        <v>0</v>
      </c>
      <c r="K160" s="178">
        <f t="shared" si="5"/>
        <v>0</v>
      </c>
      <c r="L160" s="227"/>
      <c r="M160" s="234"/>
      <c r="N160" s="178">
        <f t="shared" si="6"/>
        <v>0</v>
      </c>
      <c r="O160" s="178">
        <f t="shared" si="7"/>
        <v>0</v>
      </c>
      <c r="P160" s="262"/>
    </row>
    <row r="161" spans="2:16" x14ac:dyDescent="0.25">
      <c r="B161" s="293"/>
      <c r="C161" s="262"/>
      <c r="D161" s="226"/>
      <c r="E161" s="227"/>
      <c r="F161" s="228"/>
      <c r="G161" s="385">
        <v>365</v>
      </c>
      <c r="H161" s="229"/>
      <c r="I161" s="233"/>
      <c r="J161" s="178">
        <f t="shared" si="8"/>
        <v>0</v>
      </c>
      <c r="K161" s="178">
        <f t="shared" si="5"/>
        <v>0</v>
      </c>
      <c r="L161" s="227"/>
      <c r="M161" s="234"/>
      <c r="N161" s="178">
        <f t="shared" si="6"/>
        <v>0</v>
      </c>
      <c r="O161" s="178">
        <f t="shared" si="7"/>
        <v>0</v>
      </c>
      <c r="P161" s="262"/>
    </row>
    <row r="162" spans="2:16" x14ac:dyDescent="0.25">
      <c r="B162" s="293"/>
      <c r="C162" s="262"/>
      <c r="D162" s="226"/>
      <c r="E162" s="227"/>
      <c r="F162" s="228"/>
      <c r="G162" s="385">
        <v>365</v>
      </c>
      <c r="H162" s="229"/>
      <c r="I162" s="233"/>
      <c r="J162" s="178">
        <f t="shared" si="8"/>
        <v>0</v>
      </c>
      <c r="K162" s="178">
        <f t="shared" si="5"/>
        <v>0</v>
      </c>
      <c r="L162" s="227"/>
      <c r="M162" s="234"/>
      <c r="N162" s="178">
        <f t="shared" si="6"/>
        <v>0</v>
      </c>
      <c r="O162" s="178">
        <f t="shared" si="7"/>
        <v>0</v>
      </c>
      <c r="P162" s="262"/>
    </row>
    <row r="163" spans="2:16" x14ac:dyDescent="0.25">
      <c r="B163" s="293"/>
      <c r="C163" s="262"/>
      <c r="D163" s="226"/>
      <c r="E163" s="227"/>
      <c r="F163" s="228"/>
      <c r="G163" s="385">
        <v>365</v>
      </c>
      <c r="H163" s="229"/>
      <c r="I163" s="233"/>
      <c r="J163" s="178">
        <f t="shared" si="8"/>
        <v>0</v>
      </c>
      <c r="K163" s="178">
        <f t="shared" si="5"/>
        <v>0</v>
      </c>
      <c r="L163" s="227"/>
      <c r="M163" s="234"/>
      <c r="N163" s="178">
        <f t="shared" si="6"/>
        <v>0</v>
      </c>
      <c r="O163" s="178">
        <f t="shared" si="7"/>
        <v>0</v>
      </c>
      <c r="P163" s="262"/>
    </row>
    <row r="164" spans="2:16" x14ac:dyDescent="0.25">
      <c r="B164" s="293"/>
      <c r="C164" s="262"/>
      <c r="D164" s="226"/>
      <c r="E164" s="227"/>
      <c r="F164" s="228"/>
      <c r="G164" s="385">
        <v>365</v>
      </c>
      <c r="H164" s="229"/>
      <c r="I164" s="233"/>
      <c r="J164" s="178">
        <f t="shared" si="8"/>
        <v>0</v>
      </c>
      <c r="K164" s="178">
        <f t="shared" si="5"/>
        <v>0</v>
      </c>
      <c r="L164" s="227"/>
      <c r="M164" s="234"/>
      <c r="N164" s="178">
        <f t="shared" si="6"/>
        <v>0</v>
      </c>
      <c r="O164" s="178">
        <f t="shared" si="7"/>
        <v>0</v>
      </c>
      <c r="P164" s="262"/>
    </row>
    <row r="165" spans="2:16" x14ac:dyDescent="0.25">
      <c r="B165" s="293"/>
      <c r="C165" s="262"/>
      <c r="D165" s="226"/>
      <c r="E165" s="227"/>
      <c r="F165" s="228"/>
      <c r="G165" s="385">
        <v>365</v>
      </c>
      <c r="H165" s="229"/>
      <c r="I165" s="233"/>
      <c r="J165" s="178">
        <f t="shared" si="8"/>
        <v>0</v>
      </c>
      <c r="K165" s="178">
        <f t="shared" si="5"/>
        <v>0</v>
      </c>
      <c r="L165" s="227"/>
      <c r="M165" s="234"/>
      <c r="N165" s="178">
        <f t="shared" si="6"/>
        <v>0</v>
      </c>
      <c r="O165" s="178">
        <f t="shared" si="7"/>
        <v>0</v>
      </c>
      <c r="P165" s="262"/>
    </row>
    <row r="166" spans="2:16" x14ac:dyDescent="0.25">
      <c r="B166" s="293"/>
      <c r="C166" s="262"/>
      <c r="D166" s="226"/>
      <c r="E166" s="227"/>
      <c r="F166" s="228"/>
      <c r="G166" s="385">
        <v>365</v>
      </c>
      <c r="H166" s="229"/>
      <c r="I166" s="233"/>
      <c r="J166" s="178">
        <f t="shared" si="8"/>
        <v>0</v>
      </c>
      <c r="K166" s="178">
        <f t="shared" si="5"/>
        <v>0</v>
      </c>
      <c r="L166" s="227"/>
      <c r="M166" s="234"/>
      <c r="N166" s="178">
        <f t="shared" si="6"/>
        <v>0</v>
      </c>
      <c r="O166" s="178">
        <f t="shared" si="7"/>
        <v>0</v>
      </c>
      <c r="P166" s="262"/>
    </row>
    <row r="167" spans="2:16" x14ac:dyDescent="0.25">
      <c r="B167" s="293"/>
      <c r="C167" s="262"/>
      <c r="D167" s="226"/>
      <c r="E167" s="227"/>
      <c r="F167" s="228"/>
      <c r="G167" s="385">
        <v>365</v>
      </c>
      <c r="H167" s="229"/>
      <c r="I167" s="233"/>
      <c r="J167" s="178">
        <f t="shared" si="8"/>
        <v>0</v>
      </c>
      <c r="K167" s="178">
        <f t="shared" si="5"/>
        <v>0</v>
      </c>
      <c r="L167" s="227"/>
      <c r="M167" s="234"/>
      <c r="N167" s="178">
        <f t="shared" si="6"/>
        <v>0</v>
      </c>
      <c r="O167" s="178">
        <f t="shared" si="7"/>
        <v>0</v>
      </c>
      <c r="P167" s="262"/>
    </row>
    <row r="168" spans="2:16" x14ac:dyDescent="0.25">
      <c r="B168" s="293"/>
      <c r="C168" s="262"/>
      <c r="D168" s="226"/>
      <c r="E168" s="227"/>
      <c r="F168" s="228"/>
      <c r="G168" s="385">
        <v>365</v>
      </c>
      <c r="H168" s="229"/>
      <c r="I168" s="233"/>
      <c r="J168" s="178">
        <f t="shared" si="8"/>
        <v>0</v>
      </c>
      <c r="K168" s="178">
        <f t="shared" si="5"/>
        <v>0</v>
      </c>
      <c r="L168" s="227"/>
      <c r="M168" s="234"/>
      <c r="N168" s="178">
        <f t="shared" si="6"/>
        <v>0</v>
      </c>
      <c r="O168" s="178">
        <f t="shared" si="7"/>
        <v>0</v>
      </c>
      <c r="P168" s="262"/>
    </row>
    <row r="169" spans="2:16" x14ac:dyDescent="0.25">
      <c r="B169" s="293"/>
      <c r="C169" s="262"/>
      <c r="D169" s="226"/>
      <c r="E169" s="227"/>
      <c r="F169" s="228"/>
      <c r="G169" s="385">
        <v>365</v>
      </c>
      <c r="H169" s="229"/>
      <c r="I169" s="233"/>
      <c r="J169" s="178">
        <f t="shared" si="8"/>
        <v>0</v>
      </c>
      <c r="K169" s="178">
        <f t="shared" si="5"/>
        <v>0</v>
      </c>
      <c r="L169" s="227"/>
      <c r="M169" s="234"/>
      <c r="N169" s="178">
        <f t="shared" si="6"/>
        <v>0</v>
      </c>
      <c r="O169" s="178">
        <f t="shared" si="7"/>
        <v>0</v>
      </c>
      <c r="P169" s="262"/>
    </row>
    <row r="170" spans="2:16" x14ac:dyDescent="0.25">
      <c r="B170" s="293"/>
      <c r="C170" s="262"/>
      <c r="D170" s="226"/>
      <c r="E170" s="227"/>
      <c r="F170" s="228"/>
      <c r="G170" s="385">
        <v>365</v>
      </c>
      <c r="H170" s="229"/>
      <c r="I170" s="233"/>
      <c r="J170" s="178">
        <f t="shared" si="8"/>
        <v>0</v>
      </c>
      <c r="K170" s="178">
        <f t="shared" si="5"/>
        <v>0</v>
      </c>
      <c r="L170" s="227"/>
      <c r="M170" s="234"/>
      <c r="N170" s="178">
        <f t="shared" si="6"/>
        <v>0</v>
      </c>
      <c r="O170" s="178">
        <f t="shared" si="7"/>
        <v>0</v>
      </c>
      <c r="P170" s="262"/>
    </row>
    <row r="171" spans="2:16" x14ac:dyDescent="0.25">
      <c r="B171" s="293"/>
      <c r="C171" s="262"/>
      <c r="D171" s="226"/>
      <c r="E171" s="227"/>
      <c r="F171" s="228"/>
      <c r="G171" s="385">
        <v>365</v>
      </c>
      <c r="H171" s="229"/>
      <c r="I171" s="233"/>
      <c r="J171" s="178">
        <f t="shared" si="8"/>
        <v>0</v>
      </c>
      <c r="K171" s="178">
        <f t="shared" si="5"/>
        <v>0</v>
      </c>
      <c r="L171" s="227"/>
      <c r="M171" s="234"/>
      <c r="N171" s="178">
        <f t="shared" si="6"/>
        <v>0</v>
      </c>
      <c r="O171" s="178">
        <f t="shared" si="7"/>
        <v>0</v>
      </c>
      <c r="P171" s="262"/>
    </row>
    <row r="172" spans="2:16" x14ac:dyDescent="0.25">
      <c r="B172" s="293"/>
      <c r="C172" s="262"/>
      <c r="D172" s="226"/>
      <c r="E172" s="227"/>
      <c r="F172" s="228"/>
      <c r="G172" s="385">
        <v>365</v>
      </c>
      <c r="H172" s="229"/>
      <c r="I172" s="233"/>
      <c r="J172" s="178">
        <f t="shared" si="8"/>
        <v>0</v>
      </c>
      <c r="K172" s="178">
        <f t="shared" si="5"/>
        <v>0</v>
      </c>
      <c r="L172" s="227"/>
      <c r="M172" s="234"/>
      <c r="N172" s="178">
        <f t="shared" si="6"/>
        <v>0</v>
      </c>
      <c r="O172" s="178">
        <f t="shared" si="7"/>
        <v>0</v>
      </c>
      <c r="P172" s="262"/>
    </row>
    <row r="173" spans="2:16" x14ac:dyDescent="0.25">
      <c r="B173" s="293"/>
      <c r="C173" s="262"/>
      <c r="D173" s="226"/>
      <c r="E173" s="227"/>
      <c r="F173" s="228"/>
      <c r="G173" s="385">
        <v>365</v>
      </c>
      <c r="H173" s="229"/>
      <c r="I173" s="233"/>
      <c r="J173" s="178">
        <f t="shared" si="8"/>
        <v>0</v>
      </c>
      <c r="K173" s="178">
        <f t="shared" si="5"/>
        <v>0</v>
      </c>
      <c r="L173" s="227"/>
      <c r="M173" s="234"/>
      <c r="N173" s="178">
        <f t="shared" si="6"/>
        <v>0</v>
      </c>
      <c r="O173" s="178">
        <f t="shared" si="7"/>
        <v>0</v>
      </c>
      <c r="P173" s="262"/>
    </row>
    <row r="174" spans="2:16" x14ac:dyDescent="0.25">
      <c r="B174" s="293"/>
      <c r="C174" s="262"/>
      <c r="D174" s="226"/>
      <c r="E174" s="227"/>
      <c r="F174" s="228"/>
      <c r="G174" s="385">
        <v>365</v>
      </c>
      <c r="H174" s="229"/>
      <c r="I174" s="233"/>
      <c r="J174" s="178">
        <f t="shared" si="8"/>
        <v>0</v>
      </c>
      <c r="K174" s="178">
        <f t="shared" si="5"/>
        <v>0</v>
      </c>
      <c r="L174" s="227"/>
      <c r="M174" s="234"/>
      <c r="N174" s="178">
        <f t="shared" si="6"/>
        <v>0</v>
      </c>
      <c r="O174" s="178">
        <f t="shared" si="7"/>
        <v>0</v>
      </c>
      <c r="P174" s="262"/>
    </row>
    <row r="175" spans="2:16" x14ac:dyDescent="0.25">
      <c r="B175" s="293"/>
      <c r="C175" s="262"/>
      <c r="D175" s="226"/>
      <c r="E175" s="227"/>
      <c r="F175" s="228"/>
      <c r="G175" s="385">
        <v>365</v>
      </c>
      <c r="H175" s="229"/>
      <c r="I175" s="233"/>
      <c r="J175" s="178">
        <f t="shared" si="8"/>
        <v>0</v>
      </c>
      <c r="K175" s="178">
        <f t="shared" si="5"/>
        <v>0</v>
      </c>
      <c r="L175" s="227"/>
      <c r="M175" s="234"/>
      <c r="N175" s="178">
        <f t="shared" si="6"/>
        <v>0</v>
      </c>
      <c r="O175" s="178">
        <f t="shared" si="7"/>
        <v>0</v>
      </c>
      <c r="P175" s="262"/>
    </row>
    <row r="176" spans="2:16" x14ac:dyDescent="0.25">
      <c r="B176" s="293"/>
      <c r="C176" s="262"/>
      <c r="D176" s="226"/>
      <c r="E176" s="227"/>
      <c r="F176" s="228"/>
      <c r="G176" s="385">
        <v>365</v>
      </c>
      <c r="H176" s="229"/>
      <c r="I176" s="233"/>
      <c r="J176" s="178">
        <f t="shared" si="8"/>
        <v>0</v>
      </c>
      <c r="K176" s="178">
        <f t="shared" si="5"/>
        <v>0</v>
      </c>
      <c r="L176" s="227"/>
      <c r="M176" s="234"/>
      <c r="N176" s="178">
        <f t="shared" si="6"/>
        <v>0</v>
      </c>
      <c r="O176" s="178">
        <f t="shared" si="7"/>
        <v>0</v>
      </c>
      <c r="P176" s="262"/>
    </row>
    <row r="177" spans="2:16" x14ac:dyDescent="0.25">
      <c r="B177" s="293"/>
      <c r="C177" s="262"/>
      <c r="D177" s="226"/>
      <c r="E177" s="227"/>
      <c r="F177" s="228"/>
      <c r="G177" s="385">
        <v>365</v>
      </c>
      <c r="H177" s="229"/>
      <c r="I177" s="233"/>
      <c r="J177" s="178">
        <f t="shared" si="8"/>
        <v>0</v>
      </c>
      <c r="K177" s="178">
        <f t="shared" si="5"/>
        <v>0</v>
      </c>
      <c r="L177" s="227"/>
      <c r="M177" s="234"/>
      <c r="N177" s="178">
        <f t="shared" si="6"/>
        <v>0</v>
      </c>
      <c r="O177" s="178">
        <f t="shared" si="7"/>
        <v>0</v>
      </c>
      <c r="P177" s="262"/>
    </row>
    <row r="178" spans="2:16" x14ac:dyDescent="0.25">
      <c r="B178" s="293"/>
      <c r="C178" s="262"/>
      <c r="D178" s="226"/>
      <c r="E178" s="227"/>
      <c r="F178" s="228"/>
      <c r="G178" s="385">
        <v>365</v>
      </c>
      <c r="H178" s="229"/>
      <c r="I178" s="233"/>
      <c r="J178" s="178">
        <f t="shared" si="8"/>
        <v>0</v>
      </c>
      <c r="K178" s="178">
        <f t="shared" si="5"/>
        <v>0</v>
      </c>
      <c r="L178" s="227"/>
      <c r="M178" s="234"/>
      <c r="N178" s="178">
        <f t="shared" si="6"/>
        <v>0</v>
      </c>
      <c r="O178" s="178">
        <f t="shared" si="7"/>
        <v>0</v>
      </c>
      <c r="P178" s="262"/>
    </row>
    <row r="179" spans="2:16" x14ac:dyDescent="0.25">
      <c r="B179" s="293"/>
      <c r="C179" s="262"/>
      <c r="D179" s="226"/>
      <c r="E179" s="227"/>
      <c r="F179" s="228"/>
      <c r="G179" s="385">
        <v>365</v>
      </c>
      <c r="H179" s="229"/>
      <c r="I179" s="233"/>
      <c r="J179" s="178">
        <f t="shared" si="8"/>
        <v>0</v>
      </c>
      <c r="K179" s="178">
        <f t="shared" si="5"/>
        <v>0</v>
      </c>
      <c r="L179" s="227"/>
      <c r="M179" s="234"/>
      <c r="N179" s="178">
        <f t="shared" si="6"/>
        <v>0</v>
      </c>
      <c r="O179" s="178">
        <f t="shared" si="7"/>
        <v>0</v>
      </c>
      <c r="P179" s="262"/>
    </row>
    <row r="180" spans="2:16" x14ac:dyDescent="0.25">
      <c r="B180" s="293"/>
      <c r="C180" s="262"/>
      <c r="D180" s="226"/>
      <c r="E180" s="227"/>
      <c r="F180" s="228"/>
      <c r="G180" s="385">
        <v>365</v>
      </c>
      <c r="H180" s="229"/>
      <c r="I180" s="233"/>
      <c r="J180" s="178">
        <f t="shared" si="8"/>
        <v>0</v>
      </c>
      <c r="K180" s="178">
        <f t="shared" si="5"/>
        <v>0</v>
      </c>
      <c r="L180" s="227"/>
      <c r="M180" s="234"/>
      <c r="N180" s="178">
        <f t="shared" si="6"/>
        <v>0</v>
      </c>
      <c r="O180" s="178">
        <f t="shared" si="7"/>
        <v>0</v>
      </c>
      <c r="P180" s="262"/>
    </row>
    <row r="181" spans="2:16" x14ac:dyDescent="0.25">
      <c r="B181" s="293"/>
      <c r="C181" s="262"/>
      <c r="D181" s="226"/>
      <c r="E181" s="227"/>
      <c r="F181" s="228"/>
      <c r="G181" s="385">
        <v>365</v>
      </c>
      <c r="H181" s="229"/>
      <c r="I181" s="233"/>
      <c r="J181" s="178">
        <f t="shared" si="8"/>
        <v>0</v>
      </c>
      <c r="K181" s="178">
        <f t="shared" si="5"/>
        <v>0</v>
      </c>
      <c r="L181" s="227"/>
      <c r="M181" s="234"/>
      <c r="N181" s="178">
        <f t="shared" si="6"/>
        <v>0</v>
      </c>
      <c r="O181" s="178">
        <f t="shared" si="7"/>
        <v>0</v>
      </c>
      <c r="P181" s="262"/>
    </row>
    <row r="182" spans="2:16" x14ac:dyDescent="0.25">
      <c r="B182" s="293"/>
      <c r="C182" s="262"/>
      <c r="D182" s="226"/>
      <c r="E182" s="227"/>
      <c r="F182" s="228"/>
      <c r="G182" s="385">
        <v>365</v>
      </c>
      <c r="H182" s="229"/>
      <c r="I182" s="233"/>
      <c r="J182" s="178">
        <f t="shared" si="8"/>
        <v>0</v>
      </c>
      <c r="K182" s="178">
        <f t="shared" si="5"/>
        <v>0</v>
      </c>
      <c r="L182" s="227"/>
      <c r="M182" s="234"/>
      <c r="N182" s="178">
        <f t="shared" si="6"/>
        <v>0</v>
      </c>
      <c r="O182" s="178">
        <f t="shared" si="7"/>
        <v>0</v>
      </c>
      <c r="P182" s="262"/>
    </row>
    <row r="183" spans="2:16" x14ac:dyDescent="0.25">
      <c r="B183" s="293"/>
      <c r="C183" s="262"/>
      <c r="D183" s="226"/>
      <c r="E183" s="227"/>
      <c r="F183" s="228"/>
      <c r="G183" s="385">
        <v>365</v>
      </c>
      <c r="H183" s="229"/>
      <c r="I183" s="233"/>
      <c r="J183" s="178">
        <f t="shared" si="8"/>
        <v>0</v>
      </c>
      <c r="K183" s="178">
        <f t="shared" si="5"/>
        <v>0</v>
      </c>
      <c r="L183" s="227"/>
      <c r="M183" s="234"/>
      <c r="N183" s="178">
        <f t="shared" si="6"/>
        <v>0</v>
      </c>
      <c r="O183" s="178">
        <f t="shared" si="7"/>
        <v>0</v>
      </c>
      <c r="P183" s="262"/>
    </row>
    <row r="184" spans="2:16" x14ac:dyDescent="0.25">
      <c r="B184" s="293"/>
      <c r="C184" s="262"/>
      <c r="D184" s="226"/>
      <c r="E184" s="227"/>
      <c r="F184" s="228"/>
      <c r="G184" s="385">
        <v>365</v>
      </c>
      <c r="H184" s="229"/>
      <c r="I184" s="233"/>
      <c r="J184" s="178">
        <f t="shared" si="8"/>
        <v>0</v>
      </c>
      <c r="K184" s="178">
        <f t="shared" si="5"/>
        <v>0</v>
      </c>
      <c r="L184" s="227"/>
      <c r="M184" s="234"/>
      <c r="N184" s="178">
        <f t="shared" si="6"/>
        <v>0</v>
      </c>
      <c r="O184" s="178">
        <f t="shared" si="7"/>
        <v>0</v>
      </c>
      <c r="P184" s="262"/>
    </row>
    <row r="185" spans="2:16" x14ac:dyDescent="0.25">
      <c r="B185" s="293"/>
      <c r="C185" s="262"/>
      <c r="D185" s="226"/>
      <c r="E185" s="227"/>
      <c r="F185" s="228"/>
      <c r="G185" s="385">
        <v>365</v>
      </c>
      <c r="H185" s="229"/>
      <c r="I185" s="233"/>
      <c r="J185" s="178">
        <f t="shared" si="8"/>
        <v>0</v>
      </c>
      <c r="K185" s="178">
        <f t="shared" si="5"/>
        <v>0</v>
      </c>
      <c r="L185" s="227"/>
      <c r="M185" s="234"/>
      <c r="N185" s="178">
        <f t="shared" si="6"/>
        <v>0</v>
      </c>
      <c r="O185" s="178">
        <f t="shared" si="7"/>
        <v>0</v>
      </c>
      <c r="P185" s="262"/>
    </row>
    <row r="186" spans="2:16" x14ac:dyDescent="0.25">
      <c r="B186" s="293"/>
      <c r="C186" s="262"/>
      <c r="D186" s="226"/>
      <c r="E186" s="227"/>
      <c r="F186" s="228"/>
      <c r="G186" s="385">
        <v>365</v>
      </c>
      <c r="H186" s="229"/>
      <c r="I186" s="233"/>
      <c r="J186" s="178">
        <f t="shared" si="8"/>
        <v>0</v>
      </c>
      <c r="K186" s="178">
        <f t="shared" si="5"/>
        <v>0</v>
      </c>
      <c r="L186" s="227"/>
      <c r="M186" s="234"/>
      <c r="N186" s="178">
        <f t="shared" si="6"/>
        <v>0</v>
      </c>
      <c r="O186" s="178">
        <f t="shared" si="7"/>
        <v>0</v>
      </c>
      <c r="P186" s="262"/>
    </row>
    <row r="187" spans="2:16" x14ac:dyDescent="0.25">
      <c r="B187" s="293"/>
      <c r="C187" s="262"/>
      <c r="D187" s="226"/>
      <c r="E187" s="227"/>
      <c r="F187" s="228"/>
      <c r="G187" s="385">
        <v>365</v>
      </c>
      <c r="H187" s="229"/>
      <c r="I187" s="233"/>
      <c r="J187" s="178">
        <f t="shared" ref="J187:J250" si="9">IF($E187&gt;0,MIN(ROUND((ROUND($G$116*$F187/$G187,0))*H187/$E187,0),MAX(0,H187-I187)),0)</f>
        <v>0</v>
      </c>
      <c r="K187" s="178">
        <f t="shared" ref="K187:K250" si="10">IF($E187&gt;0,H187-I187-J187,0)</f>
        <v>0</v>
      </c>
      <c r="L187" s="227"/>
      <c r="M187" s="234"/>
      <c r="N187" s="178">
        <f t="shared" ref="N187:N250" si="11">IF($E187&gt;0,MIN(ROUND((ROUND($G$116*$F187/$G187,0))*L187/$E187,0),MAX(0,L187-M187)),0)</f>
        <v>0</v>
      </c>
      <c r="O187" s="178">
        <f t="shared" ref="O187:O250" si="12">IF($E187&gt;0,L187-M187-N187,0)</f>
        <v>0</v>
      </c>
      <c r="P187" s="262"/>
    </row>
    <row r="188" spans="2:16" x14ac:dyDescent="0.25">
      <c r="B188" s="293"/>
      <c r="C188" s="262"/>
      <c r="D188" s="226"/>
      <c r="E188" s="227"/>
      <c r="F188" s="228"/>
      <c r="G188" s="385">
        <v>365</v>
      </c>
      <c r="H188" s="229"/>
      <c r="I188" s="233"/>
      <c r="J188" s="178">
        <f t="shared" si="9"/>
        <v>0</v>
      </c>
      <c r="K188" s="178">
        <f t="shared" si="10"/>
        <v>0</v>
      </c>
      <c r="L188" s="227"/>
      <c r="M188" s="234"/>
      <c r="N188" s="178">
        <f t="shared" si="11"/>
        <v>0</v>
      </c>
      <c r="O188" s="178">
        <f t="shared" si="12"/>
        <v>0</v>
      </c>
      <c r="P188" s="262"/>
    </row>
    <row r="189" spans="2:16" x14ac:dyDescent="0.25">
      <c r="B189" s="293"/>
      <c r="C189" s="262"/>
      <c r="D189" s="226"/>
      <c r="E189" s="227"/>
      <c r="F189" s="228"/>
      <c r="G189" s="385">
        <v>365</v>
      </c>
      <c r="H189" s="229"/>
      <c r="I189" s="233"/>
      <c r="J189" s="178">
        <f t="shared" si="9"/>
        <v>0</v>
      </c>
      <c r="K189" s="178">
        <f t="shared" si="10"/>
        <v>0</v>
      </c>
      <c r="L189" s="227"/>
      <c r="M189" s="234"/>
      <c r="N189" s="178">
        <f t="shared" si="11"/>
        <v>0</v>
      </c>
      <c r="O189" s="178">
        <f t="shared" si="12"/>
        <v>0</v>
      </c>
      <c r="P189" s="262"/>
    </row>
    <row r="190" spans="2:16" x14ac:dyDescent="0.25">
      <c r="B190" s="293"/>
      <c r="C190" s="262"/>
      <c r="D190" s="226"/>
      <c r="E190" s="227"/>
      <c r="F190" s="228"/>
      <c r="G190" s="385">
        <v>365</v>
      </c>
      <c r="H190" s="229"/>
      <c r="I190" s="233"/>
      <c r="J190" s="178">
        <f t="shared" si="9"/>
        <v>0</v>
      </c>
      <c r="K190" s="178">
        <f t="shared" si="10"/>
        <v>0</v>
      </c>
      <c r="L190" s="227"/>
      <c r="M190" s="234"/>
      <c r="N190" s="178">
        <f t="shared" si="11"/>
        <v>0</v>
      </c>
      <c r="O190" s="178">
        <f t="shared" si="12"/>
        <v>0</v>
      </c>
      <c r="P190" s="262"/>
    </row>
    <row r="191" spans="2:16" x14ac:dyDescent="0.25">
      <c r="B191" s="293"/>
      <c r="C191" s="262"/>
      <c r="D191" s="226"/>
      <c r="E191" s="227"/>
      <c r="F191" s="228"/>
      <c r="G191" s="385">
        <v>365</v>
      </c>
      <c r="H191" s="229"/>
      <c r="I191" s="233"/>
      <c r="J191" s="178">
        <f t="shared" si="9"/>
        <v>0</v>
      </c>
      <c r="K191" s="178">
        <f t="shared" si="10"/>
        <v>0</v>
      </c>
      <c r="L191" s="227"/>
      <c r="M191" s="234"/>
      <c r="N191" s="178">
        <f t="shared" si="11"/>
        <v>0</v>
      </c>
      <c r="O191" s="178">
        <f t="shared" si="12"/>
        <v>0</v>
      </c>
      <c r="P191" s="262"/>
    </row>
    <row r="192" spans="2:16" x14ac:dyDescent="0.25">
      <c r="B192" s="293"/>
      <c r="C192" s="262"/>
      <c r="D192" s="226"/>
      <c r="E192" s="227"/>
      <c r="F192" s="228"/>
      <c r="G192" s="385">
        <v>365</v>
      </c>
      <c r="H192" s="229"/>
      <c r="I192" s="233"/>
      <c r="J192" s="178">
        <f t="shared" si="9"/>
        <v>0</v>
      </c>
      <c r="K192" s="178">
        <f t="shared" si="10"/>
        <v>0</v>
      </c>
      <c r="L192" s="227"/>
      <c r="M192" s="234"/>
      <c r="N192" s="178">
        <f t="shared" si="11"/>
        <v>0</v>
      </c>
      <c r="O192" s="178">
        <f t="shared" si="12"/>
        <v>0</v>
      </c>
      <c r="P192" s="262"/>
    </row>
    <row r="193" spans="2:16" x14ac:dyDescent="0.25">
      <c r="B193" s="293"/>
      <c r="C193" s="262"/>
      <c r="D193" s="226"/>
      <c r="E193" s="227"/>
      <c r="F193" s="228"/>
      <c r="G193" s="385">
        <v>365</v>
      </c>
      <c r="H193" s="229"/>
      <c r="I193" s="233"/>
      <c r="J193" s="178">
        <f t="shared" si="9"/>
        <v>0</v>
      </c>
      <c r="K193" s="178">
        <f t="shared" si="10"/>
        <v>0</v>
      </c>
      <c r="L193" s="227"/>
      <c r="M193" s="234"/>
      <c r="N193" s="178">
        <f t="shared" si="11"/>
        <v>0</v>
      </c>
      <c r="O193" s="178">
        <f t="shared" si="12"/>
        <v>0</v>
      </c>
      <c r="P193" s="262"/>
    </row>
    <row r="194" spans="2:16" x14ac:dyDescent="0.25">
      <c r="B194" s="293"/>
      <c r="C194" s="262"/>
      <c r="D194" s="226"/>
      <c r="E194" s="227"/>
      <c r="F194" s="228"/>
      <c r="G194" s="385">
        <v>365</v>
      </c>
      <c r="H194" s="229"/>
      <c r="I194" s="233"/>
      <c r="J194" s="178">
        <f t="shared" si="9"/>
        <v>0</v>
      </c>
      <c r="K194" s="178">
        <f t="shared" si="10"/>
        <v>0</v>
      </c>
      <c r="L194" s="227"/>
      <c r="M194" s="234"/>
      <c r="N194" s="178">
        <f t="shared" si="11"/>
        <v>0</v>
      </c>
      <c r="O194" s="178">
        <f t="shared" si="12"/>
        <v>0</v>
      </c>
      <c r="P194" s="262"/>
    </row>
    <row r="195" spans="2:16" x14ac:dyDescent="0.25">
      <c r="B195" s="293"/>
      <c r="C195" s="262"/>
      <c r="D195" s="226"/>
      <c r="E195" s="227"/>
      <c r="F195" s="228"/>
      <c r="G195" s="385">
        <v>365</v>
      </c>
      <c r="H195" s="229"/>
      <c r="I195" s="233"/>
      <c r="J195" s="178">
        <f t="shared" si="9"/>
        <v>0</v>
      </c>
      <c r="K195" s="178">
        <f t="shared" si="10"/>
        <v>0</v>
      </c>
      <c r="L195" s="227"/>
      <c r="M195" s="234"/>
      <c r="N195" s="178">
        <f t="shared" si="11"/>
        <v>0</v>
      </c>
      <c r="O195" s="178">
        <f t="shared" si="12"/>
        <v>0</v>
      </c>
      <c r="P195" s="262"/>
    </row>
    <row r="196" spans="2:16" x14ac:dyDescent="0.25">
      <c r="B196" s="293"/>
      <c r="C196" s="262"/>
      <c r="D196" s="226"/>
      <c r="E196" s="227"/>
      <c r="F196" s="228"/>
      <c r="G196" s="385">
        <v>365</v>
      </c>
      <c r="H196" s="229"/>
      <c r="I196" s="233"/>
      <c r="J196" s="178">
        <f t="shared" si="9"/>
        <v>0</v>
      </c>
      <c r="K196" s="178">
        <f t="shared" si="10"/>
        <v>0</v>
      </c>
      <c r="L196" s="227"/>
      <c r="M196" s="234"/>
      <c r="N196" s="178">
        <f t="shared" si="11"/>
        <v>0</v>
      </c>
      <c r="O196" s="178">
        <f t="shared" si="12"/>
        <v>0</v>
      </c>
      <c r="P196" s="262"/>
    </row>
    <row r="197" spans="2:16" x14ac:dyDescent="0.25">
      <c r="B197" s="293"/>
      <c r="C197" s="262"/>
      <c r="D197" s="226"/>
      <c r="E197" s="227"/>
      <c r="F197" s="228"/>
      <c r="G197" s="385">
        <v>365</v>
      </c>
      <c r="H197" s="229"/>
      <c r="I197" s="233"/>
      <c r="J197" s="178">
        <f t="shared" si="9"/>
        <v>0</v>
      </c>
      <c r="K197" s="178">
        <f t="shared" si="10"/>
        <v>0</v>
      </c>
      <c r="L197" s="227"/>
      <c r="M197" s="234"/>
      <c r="N197" s="178">
        <f t="shared" si="11"/>
        <v>0</v>
      </c>
      <c r="O197" s="178">
        <f t="shared" si="12"/>
        <v>0</v>
      </c>
      <c r="P197" s="262"/>
    </row>
    <row r="198" spans="2:16" x14ac:dyDescent="0.25">
      <c r="B198" s="293"/>
      <c r="C198" s="262"/>
      <c r="D198" s="226"/>
      <c r="E198" s="227"/>
      <c r="F198" s="228"/>
      <c r="G198" s="385">
        <v>365</v>
      </c>
      <c r="H198" s="229"/>
      <c r="I198" s="233"/>
      <c r="J198" s="178">
        <f t="shared" si="9"/>
        <v>0</v>
      </c>
      <c r="K198" s="178">
        <f t="shared" si="10"/>
        <v>0</v>
      </c>
      <c r="L198" s="227"/>
      <c r="M198" s="234"/>
      <c r="N198" s="178">
        <f t="shared" si="11"/>
        <v>0</v>
      </c>
      <c r="O198" s="178">
        <f t="shared" si="12"/>
        <v>0</v>
      </c>
      <c r="P198" s="262"/>
    </row>
    <row r="199" spans="2:16" x14ac:dyDescent="0.25">
      <c r="B199" s="293"/>
      <c r="C199" s="262"/>
      <c r="D199" s="226"/>
      <c r="E199" s="227"/>
      <c r="F199" s="228"/>
      <c r="G199" s="385">
        <v>365</v>
      </c>
      <c r="H199" s="229"/>
      <c r="I199" s="233"/>
      <c r="J199" s="178">
        <f t="shared" si="9"/>
        <v>0</v>
      </c>
      <c r="K199" s="178">
        <f t="shared" si="10"/>
        <v>0</v>
      </c>
      <c r="L199" s="227"/>
      <c r="M199" s="234"/>
      <c r="N199" s="178">
        <f t="shared" si="11"/>
        <v>0</v>
      </c>
      <c r="O199" s="178">
        <f t="shared" si="12"/>
        <v>0</v>
      </c>
      <c r="P199" s="262"/>
    </row>
    <row r="200" spans="2:16" x14ac:dyDescent="0.25">
      <c r="B200" s="293"/>
      <c r="C200" s="262"/>
      <c r="D200" s="226"/>
      <c r="E200" s="227"/>
      <c r="F200" s="228"/>
      <c r="G200" s="385">
        <v>365</v>
      </c>
      <c r="H200" s="229"/>
      <c r="I200" s="233"/>
      <c r="J200" s="178">
        <f t="shared" si="9"/>
        <v>0</v>
      </c>
      <c r="K200" s="178">
        <f t="shared" si="10"/>
        <v>0</v>
      </c>
      <c r="L200" s="227"/>
      <c r="M200" s="234"/>
      <c r="N200" s="178">
        <f t="shared" si="11"/>
        <v>0</v>
      </c>
      <c r="O200" s="178">
        <f t="shared" si="12"/>
        <v>0</v>
      </c>
      <c r="P200" s="262"/>
    </row>
    <row r="201" spans="2:16" x14ac:dyDescent="0.25">
      <c r="B201" s="293"/>
      <c r="C201" s="262"/>
      <c r="D201" s="226"/>
      <c r="E201" s="227"/>
      <c r="F201" s="228"/>
      <c r="G201" s="385">
        <v>365</v>
      </c>
      <c r="H201" s="229"/>
      <c r="I201" s="233"/>
      <c r="J201" s="178">
        <f t="shared" si="9"/>
        <v>0</v>
      </c>
      <c r="K201" s="178">
        <f t="shared" si="10"/>
        <v>0</v>
      </c>
      <c r="L201" s="227"/>
      <c r="M201" s="234"/>
      <c r="N201" s="178">
        <f t="shared" si="11"/>
        <v>0</v>
      </c>
      <c r="O201" s="178">
        <f t="shared" si="12"/>
        <v>0</v>
      </c>
      <c r="P201" s="262"/>
    </row>
    <row r="202" spans="2:16" x14ac:dyDescent="0.25">
      <c r="B202" s="293"/>
      <c r="C202" s="262"/>
      <c r="D202" s="226"/>
      <c r="E202" s="227"/>
      <c r="F202" s="228"/>
      <c r="G202" s="385">
        <v>365</v>
      </c>
      <c r="H202" s="229"/>
      <c r="I202" s="233"/>
      <c r="J202" s="178">
        <f t="shared" si="9"/>
        <v>0</v>
      </c>
      <c r="K202" s="178">
        <f t="shared" si="10"/>
        <v>0</v>
      </c>
      <c r="L202" s="227"/>
      <c r="M202" s="234"/>
      <c r="N202" s="178">
        <f t="shared" si="11"/>
        <v>0</v>
      </c>
      <c r="O202" s="178">
        <f t="shared" si="12"/>
        <v>0</v>
      </c>
      <c r="P202" s="262"/>
    </row>
    <row r="203" spans="2:16" x14ac:dyDescent="0.25">
      <c r="B203" s="293"/>
      <c r="C203" s="262"/>
      <c r="D203" s="226"/>
      <c r="E203" s="227"/>
      <c r="F203" s="228"/>
      <c r="G203" s="385">
        <v>365</v>
      </c>
      <c r="H203" s="229"/>
      <c r="I203" s="233"/>
      <c r="J203" s="178">
        <f t="shared" si="9"/>
        <v>0</v>
      </c>
      <c r="K203" s="178">
        <f t="shared" si="10"/>
        <v>0</v>
      </c>
      <c r="L203" s="227"/>
      <c r="M203" s="234"/>
      <c r="N203" s="178">
        <f t="shared" si="11"/>
        <v>0</v>
      </c>
      <c r="O203" s="178">
        <f t="shared" si="12"/>
        <v>0</v>
      </c>
      <c r="P203" s="262"/>
    </row>
    <row r="204" spans="2:16" x14ac:dyDescent="0.25">
      <c r="B204" s="293"/>
      <c r="C204" s="262"/>
      <c r="D204" s="226"/>
      <c r="E204" s="227"/>
      <c r="F204" s="228"/>
      <c r="G204" s="385">
        <v>365</v>
      </c>
      <c r="H204" s="229"/>
      <c r="I204" s="233"/>
      <c r="J204" s="178">
        <f t="shared" si="9"/>
        <v>0</v>
      </c>
      <c r="K204" s="178">
        <f t="shared" si="10"/>
        <v>0</v>
      </c>
      <c r="L204" s="227"/>
      <c r="M204" s="234"/>
      <c r="N204" s="178">
        <f t="shared" si="11"/>
        <v>0</v>
      </c>
      <c r="O204" s="178">
        <f t="shared" si="12"/>
        <v>0</v>
      </c>
      <c r="P204" s="262"/>
    </row>
    <row r="205" spans="2:16" x14ac:dyDescent="0.25">
      <c r="B205" s="293"/>
      <c r="C205" s="262"/>
      <c r="D205" s="226"/>
      <c r="E205" s="227"/>
      <c r="F205" s="228"/>
      <c r="G205" s="385">
        <v>365</v>
      </c>
      <c r="H205" s="229"/>
      <c r="I205" s="233"/>
      <c r="J205" s="178">
        <f t="shared" si="9"/>
        <v>0</v>
      </c>
      <c r="K205" s="178">
        <f t="shared" si="10"/>
        <v>0</v>
      </c>
      <c r="L205" s="227"/>
      <c r="M205" s="234"/>
      <c r="N205" s="178">
        <f t="shared" si="11"/>
        <v>0</v>
      </c>
      <c r="O205" s="178">
        <f t="shared" si="12"/>
        <v>0</v>
      </c>
      <c r="P205" s="262"/>
    </row>
    <row r="206" spans="2:16" x14ac:dyDescent="0.25">
      <c r="B206" s="293"/>
      <c r="C206" s="262"/>
      <c r="D206" s="226"/>
      <c r="E206" s="227"/>
      <c r="F206" s="228"/>
      <c r="G206" s="385">
        <v>365</v>
      </c>
      <c r="H206" s="229"/>
      <c r="I206" s="233"/>
      <c r="J206" s="178">
        <f t="shared" si="9"/>
        <v>0</v>
      </c>
      <c r="K206" s="178">
        <f t="shared" si="10"/>
        <v>0</v>
      </c>
      <c r="L206" s="227"/>
      <c r="M206" s="234"/>
      <c r="N206" s="178">
        <f t="shared" si="11"/>
        <v>0</v>
      </c>
      <c r="O206" s="178">
        <f t="shared" si="12"/>
        <v>0</v>
      </c>
      <c r="P206" s="262"/>
    </row>
    <row r="207" spans="2:16" x14ac:dyDescent="0.25">
      <c r="B207" s="293"/>
      <c r="C207" s="262"/>
      <c r="D207" s="226"/>
      <c r="E207" s="227"/>
      <c r="F207" s="228"/>
      <c r="G207" s="385">
        <v>365</v>
      </c>
      <c r="H207" s="229"/>
      <c r="I207" s="233"/>
      <c r="J207" s="178">
        <f t="shared" si="9"/>
        <v>0</v>
      </c>
      <c r="K207" s="178">
        <f t="shared" si="10"/>
        <v>0</v>
      </c>
      <c r="L207" s="227"/>
      <c r="M207" s="234"/>
      <c r="N207" s="178">
        <f t="shared" si="11"/>
        <v>0</v>
      </c>
      <c r="O207" s="178">
        <f t="shared" si="12"/>
        <v>0</v>
      </c>
      <c r="P207" s="262"/>
    </row>
    <row r="208" spans="2:16" x14ac:dyDescent="0.25">
      <c r="B208" s="293"/>
      <c r="C208" s="262"/>
      <c r="D208" s="226"/>
      <c r="E208" s="227"/>
      <c r="F208" s="228"/>
      <c r="G208" s="385">
        <v>365</v>
      </c>
      <c r="H208" s="229"/>
      <c r="I208" s="233"/>
      <c r="J208" s="178">
        <f t="shared" si="9"/>
        <v>0</v>
      </c>
      <c r="K208" s="178">
        <f t="shared" si="10"/>
        <v>0</v>
      </c>
      <c r="L208" s="227"/>
      <c r="M208" s="234"/>
      <c r="N208" s="178">
        <f t="shared" si="11"/>
        <v>0</v>
      </c>
      <c r="O208" s="178">
        <f t="shared" si="12"/>
        <v>0</v>
      </c>
      <c r="P208" s="262"/>
    </row>
    <row r="209" spans="2:16" x14ac:dyDescent="0.25">
      <c r="B209" s="293"/>
      <c r="C209" s="262"/>
      <c r="D209" s="226"/>
      <c r="E209" s="227"/>
      <c r="F209" s="228"/>
      <c r="G209" s="385">
        <v>365</v>
      </c>
      <c r="H209" s="229"/>
      <c r="I209" s="233"/>
      <c r="J209" s="178">
        <f t="shared" si="9"/>
        <v>0</v>
      </c>
      <c r="K209" s="178">
        <f t="shared" si="10"/>
        <v>0</v>
      </c>
      <c r="L209" s="227"/>
      <c r="M209" s="234"/>
      <c r="N209" s="178">
        <f t="shared" si="11"/>
        <v>0</v>
      </c>
      <c r="O209" s="178">
        <f t="shared" si="12"/>
        <v>0</v>
      </c>
      <c r="P209" s="262"/>
    </row>
    <row r="210" spans="2:16" x14ac:dyDescent="0.25">
      <c r="B210" s="293"/>
      <c r="C210" s="262"/>
      <c r="D210" s="226"/>
      <c r="E210" s="227"/>
      <c r="F210" s="228"/>
      <c r="G210" s="385">
        <v>365</v>
      </c>
      <c r="H210" s="229"/>
      <c r="I210" s="233"/>
      <c r="J210" s="178">
        <f t="shared" si="9"/>
        <v>0</v>
      </c>
      <c r="K210" s="178">
        <f t="shared" si="10"/>
        <v>0</v>
      </c>
      <c r="L210" s="227"/>
      <c r="M210" s="234"/>
      <c r="N210" s="178">
        <f t="shared" si="11"/>
        <v>0</v>
      </c>
      <c r="O210" s="178">
        <f t="shared" si="12"/>
        <v>0</v>
      </c>
      <c r="P210" s="262"/>
    </row>
    <row r="211" spans="2:16" x14ac:dyDescent="0.25">
      <c r="B211" s="293"/>
      <c r="C211" s="262"/>
      <c r="D211" s="226"/>
      <c r="E211" s="227"/>
      <c r="F211" s="228"/>
      <c r="G211" s="385">
        <v>365</v>
      </c>
      <c r="H211" s="229"/>
      <c r="I211" s="233"/>
      <c r="J211" s="178">
        <f t="shared" si="9"/>
        <v>0</v>
      </c>
      <c r="K211" s="178">
        <f t="shared" si="10"/>
        <v>0</v>
      </c>
      <c r="L211" s="227"/>
      <c r="M211" s="234"/>
      <c r="N211" s="178">
        <f t="shared" si="11"/>
        <v>0</v>
      </c>
      <c r="O211" s="178">
        <f t="shared" si="12"/>
        <v>0</v>
      </c>
      <c r="P211" s="262"/>
    </row>
    <row r="212" spans="2:16" x14ac:dyDescent="0.25">
      <c r="B212" s="293"/>
      <c r="C212" s="262"/>
      <c r="D212" s="226"/>
      <c r="E212" s="227"/>
      <c r="F212" s="228"/>
      <c r="G212" s="385">
        <v>365</v>
      </c>
      <c r="H212" s="229"/>
      <c r="I212" s="233"/>
      <c r="J212" s="178">
        <f t="shared" si="9"/>
        <v>0</v>
      </c>
      <c r="K212" s="178">
        <f t="shared" si="10"/>
        <v>0</v>
      </c>
      <c r="L212" s="227"/>
      <c r="M212" s="234"/>
      <c r="N212" s="178">
        <f t="shared" si="11"/>
        <v>0</v>
      </c>
      <c r="O212" s="178">
        <f t="shared" si="12"/>
        <v>0</v>
      </c>
      <c r="P212" s="262"/>
    </row>
    <row r="213" spans="2:16" x14ac:dyDescent="0.25">
      <c r="B213" s="293"/>
      <c r="C213" s="262"/>
      <c r="D213" s="226"/>
      <c r="E213" s="227"/>
      <c r="F213" s="228"/>
      <c r="G213" s="385">
        <v>365</v>
      </c>
      <c r="H213" s="229"/>
      <c r="I213" s="233"/>
      <c r="J213" s="178">
        <f t="shared" si="9"/>
        <v>0</v>
      </c>
      <c r="K213" s="178">
        <f t="shared" si="10"/>
        <v>0</v>
      </c>
      <c r="L213" s="227"/>
      <c r="M213" s="234"/>
      <c r="N213" s="178">
        <f t="shared" si="11"/>
        <v>0</v>
      </c>
      <c r="O213" s="178">
        <f t="shared" si="12"/>
        <v>0</v>
      </c>
      <c r="P213" s="262"/>
    </row>
    <row r="214" spans="2:16" x14ac:dyDescent="0.25">
      <c r="B214" s="293"/>
      <c r="C214" s="262"/>
      <c r="D214" s="226"/>
      <c r="E214" s="227"/>
      <c r="F214" s="228"/>
      <c r="G214" s="385">
        <v>365</v>
      </c>
      <c r="H214" s="229"/>
      <c r="I214" s="233"/>
      <c r="J214" s="178">
        <f t="shared" si="9"/>
        <v>0</v>
      </c>
      <c r="K214" s="178">
        <f t="shared" si="10"/>
        <v>0</v>
      </c>
      <c r="L214" s="227"/>
      <c r="M214" s="234"/>
      <c r="N214" s="178">
        <f t="shared" si="11"/>
        <v>0</v>
      </c>
      <c r="O214" s="178">
        <f t="shared" si="12"/>
        <v>0</v>
      </c>
      <c r="P214" s="262"/>
    </row>
    <row r="215" spans="2:16" x14ac:dyDescent="0.25">
      <c r="B215" s="293"/>
      <c r="C215" s="262"/>
      <c r="D215" s="226"/>
      <c r="E215" s="227"/>
      <c r="F215" s="228"/>
      <c r="G215" s="385">
        <v>365</v>
      </c>
      <c r="H215" s="229"/>
      <c r="I215" s="233"/>
      <c r="J215" s="178">
        <f t="shared" si="9"/>
        <v>0</v>
      </c>
      <c r="K215" s="178">
        <f t="shared" si="10"/>
        <v>0</v>
      </c>
      <c r="L215" s="227"/>
      <c r="M215" s="234"/>
      <c r="N215" s="178">
        <f t="shared" si="11"/>
        <v>0</v>
      </c>
      <c r="O215" s="178">
        <f t="shared" si="12"/>
        <v>0</v>
      </c>
      <c r="P215" s="262"/>
    </row>
    <row r="216" spans="2:16" x14ac:dyDescent="0.25">
      <c r="B216" s="293"/>
      <c r="C216" s="262"/>
      <c r="D216" s="226"/>
      <c r="E216" s="227"/>
      <c r="F216" s="228"/>
      <c r="G216" s="385">
        <v>365</v>
      </c>
      <c r="H216" s="229"/>
      <c r="I216" s="233"/>
      <c r="J216" s="178">
        <f t="shared" si="9"/>
        <v>0</v>
      </c>
      <c r="K216" s="178">
        <f t="shared" si="10"/>
        <v>0</v>
      </c>
      <c r="L216" s="227"/>
      <c r="M216" s="234"/>
      <c r="N216" s="178">
        <f t="shared" si="11"/>
        <v>0</v>
      </c>
      <c r="O216" s="178">
        <f t="shared" si="12"/>
        <v>0</v>
      </c>
      <c r="P216" s="262"/>
    </row>
    <row r="217" spans="2:16" x14ac:dyDescent="0.25">
      <c r="B217" s="293"/>
      <c r="C217" s="262"/>
      <c r="D217" s="226"/>
      <c r="E217" s="227"/>
      <c r="F217" s="228"/>
      <c r="G217" s="385">
        <v>365</v>
      </c>
      <c r="H217" s="229"/>
      <c r="I217" s="233"/>
      <c r="J217" s="178">
        <f t="shared" si="9"/>
        <v>0</v>
      </c>
      <c r="K217" s="178">
        <f t="shared" si="10"/>
        <v>0</v>
      </c>
      <c r="L217" s="227"/>
      <c r="M217" s="234"/>
      <c r="N217" s="178">
        <f t="shared" si="11"/>
        <v>0</v>
      </c>
      <c r="O217" s="178">
        <f t="shared" si="12"/>
        <v>0</v>
      </c>
      <c r="P217" s="262"/>
    </row>
    <row r="218" spans="2:16" x14ac:dyDescent="0.25">
      <c r="B218" s="293"/>
      <c r="C218" s="262"/>
      <c r="D218" s="226"/>
      <c r="E218" s="227"/>
      <c r="F218" s="228"/>
      <c r="G218" s="385">
        <v>365</v>
      </c>
      <c r="H218" s="229"/>
      <c r="I218" s="233"/>
      <c r="J218" s="178">
        <f t="shared" si="9"/>
        <v>0</v>
      </c>
      <c r="K218" s="178">
        <f t="shared" si="10"/>
        <v>0</v>
      </c>
      <c r="L218" s="227"/>
      <c r="M218" s="234"/>
      <c r="N218" s="178">
        <f t="shared" si="11"/>
        <v>0</v>
      </c>
      <c r="O218" s="178">
        <f t="shared" si="12"/>
        <v>0</v>
      </c>
      <c r="P218" s="262"/>
    </row>
    <row r="219" spans="2:16" x14ac:dyDescent="0.25">
      <c r="B219" s="293"/>
      <c r="C219" s="262"/>
      <c r="D219" s="226"/>
      <c r="E219" s="227"/>
      <c r="F219" s="228"/>
      <c r="G219" s="385">
        <v>365</v>
      </c>
      <c r="H219" s="229"/>
      <c r="I219" s="233"/>
      <c r="J219" s="178">
        <f t="shared" si="9"/>
        <v>0</v>
      </c>
      <c r="K219" s="178">
        <f t="shared" si="10"/>
        <v>0</v>
      </c>
      <c r="L219" s="227"/>
      <c r="M219" s="234"/>
      <c r="N219" s="178">
        <f t="shared" si="11"/>
        <v>0</v>
      </c>
      <c r="O219" s="178">
        <f t="shared" si="12"/>
        <v>0</v>
      </c>
      <c r="P219" s="262"/>
    </row>
    <row r="220" spans="2:16" x14ac:dyDescent="0.25">
      <c r="B220" s="293"/>
      <c r="C220" s="262"/>
      <c r="D220" s="226"/>
      <c r="E220" s="227"/>
      <c r="F220" s="228"/>
      <c r="G220" s="385">
        <v>365</v>
      </c>
      <c r="H220" s="229"/>
      <c r="I220" s="233"/>
      <c r="J220" s="178">
        <f t="shared" si="9"/>
        <v>0</v>
      </c>
      <c r="K220" s="178">
        <f t="shared" si="10"/>
        <v>0</v>
      </c>
      <c r="L220" s="227"/>
      <c r="M220" s="234"/>
      <c r="N220" s="178">
        <f t="shared" si="11"/>
        <v>0</v>
      </c>
      <c r="O220" s="178">
        <f t="shared" si="12"/>
        <v>0</v>
      </c>
      <c r="P220" s="262"/>
    </row>
    <row r="221" spans="2:16" x14ac:dyDescent="0.25">
      <c r="B221" s="293"/>
      <c r="C221" s="262"/>
      <c r="D221" s="226"/>
      <c r="E221" s="227"/>
      <c r="F221" s="228"/>
      <c r="G221" s="385">
        <v>365</v>
      </c>
      <c r="H221" s="229"/>
      <c r="I221" s="233"/>
      <c r="J221" s="178">
        <f t="shared" si="9"/>
        <v>0</v>
      </c>
      <c r="K221" s="178">
        <f t="shared" si="10"/>
        <v>0</v>
      </c>
      <c r="L221" s="227"/>
      <c r="M221" s="234"/>
      <c r="N221" s="178">
        <f t="shared" si="11"/>
        <v>0</v>
      </c>
      <c r="O221" s="178">
        <f t="shared" si="12"/>
        <v>0</v>
      </c>
      <c r="P221" s="262"/>
    </row>
    <row r="222" spans="2:16" x14ac:dyDescent="0.25">
      <c r="B222" s="293"/>
      <c r="C222" s="262"/>
      <c r="D222" s="226"/>
      <c r="E222" s="227"/>
      <c r="F222" s="228"/>
      <c r="G222" s="385">
        <v>365</v>
      </c>
      <c r="H222" s="229"/>
      <c r="I222" s="233"/>
      <c r="J222" s="178">
        <f t="shared" si="9"/>
        <v>0</v>
      </c>
      <c r="K222" s="178">
        <f t="shared" si="10"/>
        <v>0</v>
      </c>
      <c r="L222" s="227"/>
      <c r="M222" s="234"/>
      <c r="N222" s="178">
        <f t="shared" si="11"/>
        <v>0</v>
      </c>
      <c r="O222" s="178">
        <f t="shared" si="12"/>
        <v>0</v>
      </c>
      <c r="P222" s="262"/>
    </row>
    <row r="223" spans="2:16" x14ac:dyDescent="0.25">
      <c r="B223" s="293"/>
      <c r="C223" s="262"/>
      <c r="D223" s="226"/>
      <c r="E223" s="227"/>
      <c r="F223" s="228"/>
      <c r="G223" s="385">
        <v>365</v>
      </c>
      <c r="H223" s="229"/>
      <c r="I223" s="233"/>
      <c r="J223" s="178">
        <f t="shared" si="9"/>
        <v>0</v>
      </c>
      <c r="K223" s="178">
        <f t="shared" si="10"/>
        <v>0</v>
      </c>
      <c r="L223" s="227"/>
      <c r="M223" s="234"/>
      <c r="N223" s="178">
        <f t="shared" si="11"/>
        <v>0</v>
      </c>
      <c r="O223" s="178">
        <f t="shared" si="12"/>
        <v>0</v>
      </c>
      <c r="P223" s="262"/>
    </row>
    <row r="224" spans="2:16" x14ac:dyDescent="0.25">
      <c r="B224" s="293"/>
      <c r="C224" s="262"/>
      <c r="D224" s="226"/>
      <c r="E224" s="227"/>
      <c r="F224" s="228"/>
      <c r="G224" s="385">
        <v>365</v>
      </c>
      <c r="H224" s="229"/>
      <c r="I224" s="233"/>
      <c r="J224" s="178">
        <f t="shared" si="9"/>
        <v>0</v>
      </c>
      <c r="K224" s="178">
        <f t="shared" si="10"/>
        <v>0</v>
      </c>
      <c r="L224" s="227"/>
      <c r="M224" s="234"/>
      <c r="N224" s="178">
        <f t="shared" si="11"/>
        <v>0</v>
      </c>
      <c r="O224" s="178">
        <f t="shared" si="12"/>
        <v>0</v>
      </c>
      <c r="P224" s="262"/>
    </row>
    <row r="225" spans="2:16" x14ac:dyDescent="0.25">
      <c r="B225" s="293"/>
      <c r="C225" s="262"/>
      <c r="D225" s="226"/>
      <c r="E225" s="227"/>
      <c r="F225" s="228"/>
      <c r="G225" s="385">
        <v>365</v>
      </c>
      <c r="H225" s="229"/>
      <c r="I225" s="233"/>
      <c r="J225" s="178">
        <f t="shared" si="9"/>
        <v>0</v>
      </c>
      <c r="K225" s="178">
        <f t="shared" si="10"/>
        <v>0</v>
      </c>
      <c r="L225" s="227"/>
      <c r="M225" s="234"/>
      <c r="N225" s="178">
        <f t="shared" si="11"/>
        <v>0</v>
      </c>
      <c r="O225" s="178">
        <f t="shared" si="12"/>
        <v>0</v>
      </c>
      <c r="P225" s="262"/>
    </row>
    <row r="226" spans="2:16" x14ac:dyDescent="0.25">
      <c r="B226" s="293"/>
      <c r="C226" s="262"/>
      <c r="D226" s="226"/>
      <c r="E226" s="227"/>
      <c r="F226" s="228"/>
      <c r="G226" s="385">
        <v>365</v>
      </c>
      <c r="H226" s="229"/>
      <c r="I226" s="233"/>
      <c r="J226" s="178">
        <f t="shared" si="9"/>
        <v>0</v>
      </c>
      <c r="K226" s="178">
        <f t="shared" si="10"/>
        <v>0</v>
      </c>
      <c r="L226" s="227"/>
      <c r="M226" s="234"/>
      <c r="N226" s="178">
        <f t="shared" si="11"/>
        <v>0</v>
      </c>
      <c r="O226" s="178">
        <f t="shared" si="12"/>
        <v>0</v>
      </c>
      <c r="P226" s="262"/>
    </row>
    <row r="227" spans="2:16" x14ac:dyDescent="0.25">
      <c r="B227" s="293"/>
      <c r="C227" s="262"/>
      <c r="D227" s="226"/>
      <c r="E227" s="227"/>
      <c r="F227" s="228"/>
      <c r="G227" s="385">
        <v>365</v>
      </c>
      <c r="H227" s="229"/>
      <c r="I227" s="233"/>
      <c r="J227" s="178">
        <f t="shared" si="9"/>
        <v>0</v>
      </c>
      <c r="K227" s="178">
        <f t="shared" si="10"/>
        <v>0</v>
      </c>
      <c r="L227" s="227"/>
      <c r="M227" s="234"/>
      <c r="N227" s="178">
        <f t="shared" si="11"/>
        <v>0</v>
      </c>
      <c r="O227" s="178">
        <f t="shared" si="12"/>
        <v>0</v>
      </c>
      <c r="P227" s="262"/>
    </row>
    <row r="228" spans="2:16" x14ac:dyDescent="0.25">
      <c r="B228" s="293"/>
      <c r="C228" s="262"/>
      <c r="D228" s="226"/>
      <c r="E228" s="227"/>
      <c r="F228" s="228"/>
      <c r="G228" s="385">
        <v>365</v>
      </c>
      <c r="H228" s="229"/>
      <c r="I228" s="233"/>
      <c r="J228" s="178">
        <f t="shared" si="9"/>
        <v>0</v>
      </c>
      <c r="K228" s="178">
        <f t="shared" si="10"/>
        <v>0</v>
      </c>
      <c r="L228" s="227"/>
      <c r="M228" s="234"/>
      <c r="N228" s="178">
        <f t="shared" si="11"/>
        <v>0</v>
      </c>
      <c r="O228" s="178">
        <f t="shared" si="12"/>
        <v>0</v>
      </c>
      <c r="P228" s="262"/>
    </row>
    <row r="229" spans="2:16" x14ac:dyDescent="0.25">
      <c r="B229" s="293"/>
      <c r="C229" s="262"/>
      <c r="D229" s="226"/>
      <c r="E229" s="227"/>
      <c r="F229" s="228"/>
      <c r="G229" s="385">
        <v>365</v>
      </c>
      <c r="H229" s="229"/>
      <c r="I229" s="233"/>
      <c r="J229" s="178">
        <f t="shared" si="9"/>
        <v>0</v>
      </c>
      <c r="K229" s="178">
        <f t="shared" si="10"/>
        <v>0</v>
      </c>
      <c r="L229" s="227"/>
      <c r="M229" s="234"/>
      <c r="N229" s="178">
        <f t="shared" si="11"/>
        <v>0</v>
      </c>
      <c r="O229" s="178">
        <f t="shared" si="12"/>
        <v>0</v>
      </c>
      <c r="P229" s="262"/>
    </row>
    <row r="230" spans="2:16" x14ac:dyDescent="0.25">
      <c r="B230" s="293"/>
      <c r="C230" s="262"/>
      <c r="D230" s="226"/>
      <c r="E230" s="227"/>
      <c r="F230" s="228"/>
      <c r="G230" s="385">
        <v>365</v>
      </c>
      <c r="H230" s="229"/>
      <c r="I230" s="233"/>
      <c r="J230" s="178">
        <f t="shared" si="9"/>
        <v>0</v>
      </c>
      <c r="K230" s="178">
        <f t="shared" si="10"/>
        <v>0</v>
      </c>
      <c r="L230" s="227"/>
      <c r="M230" s="234"/>
      <c r="N230" s="178">
        <f t="shared" si="11"/>
        <v>0</v>
      </c>
      <c r="O230" s="178">
        <f t="shared" si="12"/>
        <v>0</v>
      </c>
      <c r="P230" s="262"/>
    </row>
    <row r="231" spans="2:16" x14ac:dyDescent="0.25">
      <c r="B231" s="293"/>
      <c r="C231" s="262"/>
      <c r="D231" s="226"/>
      <c r="E231" s="227"/>
      <c r="F231" s="228"/>
      <c r="G231" s="385">
        <v>365</v>
      </c>
      <c r="H231" s="229"/>
      <c r="I231" s="233"/>
      <c r="J231" s="178">
        <f t="shared" si="9"/>
        <v>0</v>
      </c>
      <c r="K231" s="178">
        <f t="shared" si="10"/>
        <v>0</v>
      </c>
      <c r="L231" s="227"/>
      <c r="M231" s="234"/>
      <c r="N231" s="178">
        <f t="shared" si="11"/>
        <v>0</v>
      </c>
      <c r="O231" s="178">
        <f t="shared" si="12"/>
        <v>0</v>
      </c>
      <c r="P231" s="262"/>
    </row>
    <row r="232" spans="2:16" x14ac:dyDescent="0.25">
      <c r="B232" s="293"/>
      <c r="C232" s="262"/>
      <c r="D232" s="226"/>
      <c r="E232" s="227"/>
      <c r="F232" s="228"/>
      <c r="G232" s="385">
        <v>365</v>
      </c>
      <c r="H232" s="229"/>
      <c r="I232" s="233"/>
      <c r="J232" s="178">
        <f t="shared" si="9"/>
        <v>0</v>
      </c>
      <c r="K232" s="178">
        <f t="shared" si="10"/>
        <v>0</v>
      </c>
      <c r="L232" s="227"/>
      <c r="M232" s="234"/>
      <c r="N232" s="178">
        <f t="shared" si="11"/>
        <v>0</v>
      </c>
      <c r="O232" s="178">
        <f t="shared" si="12"/>
        <v>0</v>
      </c>
      <c r="P232" s="262"/>
    </row>
    <row r="233" spans="2:16" x14ac:dyDescent="0.25">
      <c r="B233" s="293"/>
      <c r="C233" s="262"/>
      <c r="D233" s="226"/>
      <c r="E233" s="227"/>
      <c r="F233" s="228"/>
      <c r="G233" s="385">
        <v>365</v>
      </c>
      <c r="H233" s="229"/>
      <c r="I233" s="233"/>
      <c r="J233" s="178">
        <f t="shared" si="9"/>
        <v>0</v>
      </c>
      <c r="K233" s="178">
        <f t="shared" si="10"/>
        <v>0</v>
      </c>
      <c r="L233" s="227"/>
      <c r="M233" s="234"/>
      <c r="N233" s="178">
        <f t="shared" si="11"/>
        <v>0</v>
      </c>
      <c r="O233" s="178">
        <f t="shared" si="12"/>
        <v>0</v>
      </c>
      <c r="P233" s="262"/>
    </row>
    <row r="234" spans="2:16" x14ac:dyDescent="0.25">
      <c r="B234" s="293"/>
      <c r="C234" s="262"/>
      <c r="D234" s="226"/>
      <c r="E234" s="227"/>
      <c r="F234" s="228"/>
      <c r="G234" s="385">
        <v>365</v>
      </c>
      <c r="H234" s="229"/>
      <c r="I234" s="233"/>
      <c r="J234" s="178">
        <f t="shared" si="9"/>
        <v>0</v>
      </c>
      <c r="K234" s="178">
        <f t="shared" si="10"/>
        <v>0</v>
      </c>
      <c r="L234" s="227"/>
      <c r="M234" s="234"/>
      <c r="N234" s="178">
        <f t="shared" si="11"/>
        <v>0</v>
      </c>
      <c r="O234" s="178">
        <f t="shared" si="12"/>
        <v>0</v>
      </c>
      <c r="P234" s="262"/>
    </row>
    <row r="235" spans="2:16" x14ac:dyDescent="0.25">
      <c r="B235" s="293"/>
      <c r="C235" s="262"/>
      <c r="D235" s="226"/>
      <c r="E235" s="227"/>
      <c r="F235" s="228"/>
      <c r="G235" s="385">
        <v>365</v>
      </c>
      <c r="H235" s="229"/>
      <c r="I235" s="233"/>
      <c r="J235" s="178">
        <f t="shared" si="9"/>
        <v>0</v>
      </c>
      <c r="K235" s="178">
        <f t="shared" si="10"/>
        <v>0</v>
      </c>
      <c r="L235" s="227"/>
      <c r="M235" s="234"/>
      <c r="N235" s="178">
        <f t="shared" si="11"/>
        <v>0</v>
      </c>
      <c r="O235" s="178">
        <f t="shared" si="12"/>
        <v>0</v>
      </c>
      <c r="P235" s="262"/>
    </row>
    <row r="236" spans="2:16" x14ac:dyDescent="0.25">
      <c r="B236" s="293"/>
      <c r="C236" s="262"/>
      <c r="D236" s="226"/>
      <c r="E236" s="227"/>
      <c r="F236" s="228"/>
      <c r="G236" s="385">
        <v>365</v>
      </c>
      <c r="H236" s="229"/>
      <c r="I236" s="233"/>
      <c r="J236" s="178">
        <f t="shared" si="9"/>
        <v>0</v>
      </c>
      <c r="K236" s="178">
        <f t="shared" si="10"/>
        <v>0</v>
      </c>
      <c r="L236" s="227"/>
      <c r="M236" s="234"/>
      <c r="N236" s="178">
        <f t="shared" si="11"/>
        <v>0</v>
      </c>
      <c r="O236" s="178">
        <f t="shared" si="12"/>
        <v>0</v>
      </c>
      <c r="P236" s="262"/>
    </row>
    <row r="237" spans="2:16" x14ac:dyDescent="0.25">
      <c r="B237" s="293"/>
      <c r="C237" s="262"/>
      <c r="D237" s="226"/>
      <c r="E237" s="227"/>
      <c r="F237" s="228"/>
      <c r="G237" s="385">
        <v>365</v>
      </c>
      <c r="H237" s="229"/>
      <c r="I237" s="233"/>
      <c r="J237" s="178">
        <f t="shared" si="9"/>
        <v>0</v>
      </c>
      <c r="K237" s="178">
        <f t="shared" si="10"/>
        <v>0</v>
      </c>
      <c r="L237" s="227"/>
      <c r="M237" s="234"/>
      <c r="N237" s="178">
        <f t="shared" si="11"/>
        <v>0</v>
      </c>
      <c r="O237" s="178">
        <f t="shared" si="12"/>
        <v>0</v>
      </c>
      <c r="P237" s="262"/>
    </row>
    <row r="238" spans="2:16" x14ac:dyDescent="0.25">
      <c r="B238" s="293"/>
      <c r="C238" s="262"/>
      <c r="D238" s="226"/>
      <c r="E238" s="227"/>
      <c r="F238" s="228"/>
      <c r="G238" s="385">
        <v>365</v>
      </c>
      <c r="H238" s="229"/>
      <c r="I238" s="233"/>
      <c r="J238" s="178">
        <f t="shared" si="9"/>
        <v>0</v>
      </c>
      <c r="K238" s="178">
        <f t="shared" si="10"/>
        <v>0</v>
      </c>
      <c r="L238" s="227"/>
      <c r="M238" s="234"/>
      <c r="N238" s="178">
        <f t="shared" si="11"/>
        <v>0</v>
      </c>
      <c r="O238" s="178">
        <f t="shared" si="12"/>
        <v>0</v>
      </c>
      <c r="P238" s="262"/>
    </row>
    <row r="239" spans="2:16" x14ac:dyDescent="0.25">
      <c r="B239" s="293"/>
      <c r="C239" s="262"/>
      <c r="D239" s="226"/>
      <c r="E239" s="227"/>
      <c r="F239" s="228"/>
      <c r="G239" s="385">
        <v>365</v>
      </c>
      <c r="H239" s="229"/>
      <c r="I239" s="233"/>
      <c r="J239" s="178">
        <f t="shared" si="9"/>
        <v>0</v>
      </c>
      <c r="K239" s="178">
        <f t="shared" si="10"/>
        <v>0</v>
      </c>
      <c r="L239" s="227"/>
      <c r="M239" s="234"/>
      <c r="N239" s="178">
        <f t="shared" si="11"/>
        <v>0</v>
      </c>
      <c r="O239" s="178">
        <f t="shared" si="12"/>
        <v>0</v>
      </c>
      <c r="P239" s="262"/>
    </row>
    <row r="240" spans="2:16" x14ac:dyDescent="0.25">
      <c r="B240" s="293"/>
      <c r="C240" s="262"/>
      <c r="D240" s="226"/>
      <c r="E240" s="227"/>
      <c r="F240" s="228"/>
      <c r="G240" s="385">
        <v>365</v>
      </c>
      <c r="H240" s="229"/>
      <c r="I240" s="233"/>
      <c r="J240" s="178">
        <f t="shared" si="9"/>
        <v>0</v>
      </c>
      <c r="K240" s="178">
        <f t="shared" si="10"/>
        <v>0</v>
      </c>
      <c r="L240" s="227"/>
      <c r="M240" s="234"/>
      <c r="N240" s="178">
        <f t="shared" si="11"/>
        <v>0</v>
      </c>
      <c r="O240" s="178">
        <f t="shared" si="12"/>
        <v>0</v>
      </c>
      <c r="P240" s="262"/>
    </row>
    <row r="241" spans="2:16" x14ac:dyDescent="0.25">
      <c r="B241" s="293"/>
      <c r="C241" s="262"/>
      <c r="D241" s="226"/>
      <c r="E241" s="227"/>
      <c r="F241" s="228"/>
      <c r="G241" s="385">
        <v>365</v>
      </c>
      <c r="H241" s="229"/>
      <c r="I241" s="233"/>
      <c r="J241" s="178">
        <f t="shared" si="9"/>
        <v>0</v>
      </c>
      <c r="K241" s="178">
        <f t="shared" si="10"/>
        <v>0</v>
      </c>
      <c r="L241" s="227"/>
      <c r="M241" s="234"/>
      <c r="N241" s="178">
        <f t="shared" si="11"/>
        <v>0</v>
      </c>
      <c r="O241" s="178">
        <f t="shared" si="12"/>
        <v>0</v>
      </c>
      <c r="P241" s="262"/>
    </row>
    <row r="242" spans="2:16" x14ac:dyDescent="0.25">
      <c r="B242" s="293"/>
      <c r="C242" s="262"/>
      <c r="D242" s="226"/>
      <c r="E242" s="227"/>
      <c r="F242" s="228"/>
      <c r="G242" s="385">
        <v>365</v>
      </c>
      <c r="H242" s="229"/>
      <c r="I242" s="233"/>
      <c r="J242" s="178">
        <f t="shared" si="9"/>
        <v>0</v>
      </c>
      <c r="K242" s="178">
        <f t="shared" si="10"/>
        <v>0</v>
      </c>
      <c r="L242" s="227"/>
      <c r="M242" s="234"/>
      <c r="N242" s="178">
        <f t="shared" si="11"/>
        <v>0</v>
      </c>
      <c r="O242" s="178">
        <f t="shared" si="12"/>
        <v>0</v>
      </c>
      <c r="P242" s="262"/>
    </row>
    <row r="243" spans="2:16" x14ac:dyDescent="0.25">
      <c r="B243" s="293"/>
      <c r="C243" s="262"/>
      <c r="D243" s="226"/>
      <c r="E243" s="227"/>
      <c r="F243" s="228"/>
      <c r="G243" s="385">
        <v>365</v>
      </c>
      <c r="H243" s="229"/>
      <c r="I243" s="233"/>
      <c r="J243" s="178">
        <f t="shared" si="9"/>
        <v>0</v>
      </c>
      <c r="K243" s="178">
        <f t="shared" si="10"/>
        <v>0</v>
      </c>
      <c r="L243" s="227"/>
      <c r="M243" s="234"/>
      <c r="N243" s="178">
        <f t="shared" si="11"/>
        <v>0</v>
      </c>
      <c r="O243" s="178">
        <f t="shared" si="12"/>
        <v>0</v>
      </c>
      <c r="P243" s="262"/>
    </row>
    <row r="244" spans="2:16" x14ac:dyDescent="0.25">
      <c r="B244" s="293"/>
      <c r="C244" s="262"/>
      <c r="D244" s="226"/>
      <c r="E244" s="227"/>
      <c r="F244" s="228"/>
      <c r="G244" s="385">
        <v>365</v>
      </c>
      <c r="H244" s="229"/>
      <c r="I244" s="233"/>
      <c r="J244" s="178">
        <f t="shared" si="9"/>
        <v>0</v>
      </c>
      <c r="K244" s="178">
        <f t="shared" si="10"/>
        <v>0</v>
      </c>
      <c r="L244" s="227"/>
      <c r="M244" s="234"/>
      <c r="N244" s="178">
        <f t="shared" si="11"/>
        <v>0</v>
      </c>
      <c r="O244" s="178">
        <f t="shared" si="12"/>
        <v>0</v>
      </c>
      <c r="P244" s="262"/>
    </row>
    <row r="245" spans="2:16" x14ac:dyDescent="0.25">
      <c r="B245" s="293"/>
      <c r="C245" s="262"/>
      <c r="D245" s="226"/>
      <c r="E245" s="227"/>
      <c r="F245" s="228"/>
      <c r="G245" s="385">
        <v>365</v>
      </c>
      <c r="H245" s="229"/>
      <c r="I245" s="233"/>
      <c r="J245" s="178">
        <f t="shared" si="9"/>
        <v>0</v>
      </c>
      <c r="K245" s="178">
        <f t="shared" si="10"/>
        <v>0</v>
      </c>
      <c r="L245" s="227"/>
      <c r="M245" s="234"/>
      <c r="N245" s="178">
        <f t="shared" si="11"/>
        <v>0</v>
      </c>
      <c r="O245" s="178">
        <f t="shared" si="12"/>
        <v>0</v>
      </c>
      <c r="P245" s="262"/>
    </row>
    <row r="246" spans="2:16" x14ac:dyDescent="0.25">
      <c r="B246" s="293"/>
      <c r="C246" s="262"/>
      <c r="D246" s="226"/>
      <c r="E246" s="227"/>
      <c r="F246" s="228"/>
      <c r="G246" s="385">
        <v>365</v>
      </c>
      <c r="H246" s="229"/>
      <c r="I246" s="233"/>
      <c r="J246" s="178">
        <f t="shared" si="9"/>
        <v>0</v>
      </c>
      <c r="K246" s="178">
        <f t="shared" si="10"/>
        <v>0</v>
      </c>
      <c r="L246" s="227"/>
      <c r="M246" s="234"/>
      <c r="N246" s="178">
        <f t="shared" si="11"/>
        <v>0</v>
      </c>
      <c r="O246" s="178">
        <f t="shared" si="12"/>
        <v>0</v>
      </c>
      <c r="P246" s="262"/>
    </row>
    <row r="247" spans="2:16" x14ac:dyDescent="0.25">
      <c r="B247" s="293"/>
      <c r="C247" s="262"/>
      <c r="D247" s="226"/>
      <c r="E247" s="227"/>
      <c r="F247" s="228"/>
      <c r="G247" s="385">
        <v>365</v>
      </c>
      <c r="H247" s="229"/>
      <c r="I247" s="233"/>
      <c r="J247" s="178">
        <f t="shared" si="9"/>
        <v>0</v>
      </c>
      <c r="K247" s="178">
        <f t="shared" si="10"/>
        <v>0</v>
      </c>
      <c r="L247" s="227"/>
      <c r="M247" s="234"/>
      <c r="N247" s="178">
        <f t="shared" si="11"/>
        <v>0</v>
      </c>
      <c r="O247" s="178">
        <f t="shared" si="12"/>
        <v>0</v>
      </c>
      <c r="P247" s="262"/>
    </row>
    <row r="248" spans="2:16" x14ac:dyDescent="0.25">
      <c r="B248" s="293"/>
      <c r="C248" s="262"/>
      <c r="D248" s="226"/>
      <c r="E248" s="227"/>
      <c r="F248" s="228"/>
      <c r="G248" s="385">
        <v>365</v>
      </c>
      <c r="H248" s="229"/>
      <c r="I248" s="233"/>
      <c r="J248" s="178">
        <f t="shared" si="9"/>
        <v>0</v>
      </c>
      <c r="K248" s="178">
        <f t="shared" si="10"/>
        <v>0</v>
      </c>
      <c r="L248" s="227"/>
      <c r="M248" s="234"/>
      <c r="N248" s="178">
        <f t="shared" si="11"/>
        <v>0</v>
      </c>
      <c r="O248" s="178">
        <f t="shared" si="12"/>
        <v>0</v>
      </c>
      <c r="P248" s="262"/>
    </row>
    <row r="249" spans="2:16" x14ac:dyDescent="0.25">
      <c r="B249" s="293"/>
      <c r="C249" s="262"/>
      <c r="D249" s="226"/>
      <c r="E249" s="227"/>
      <c r="F249" s="228"/>
      <c r="G249" s="385">
        <v>365</v>
      </c>
      <c r="H249" s="229"/>
      <c r="I249" s="233"/>
      <c r="J249" s="178">
        <f t="shared" si="9"/>
        <v>0</v>
      </c>
      <c r="K249" s="178">
        <f t="shared" si="10"/>
        <v>0</v>
      </c>
      <c r="L249" s="227"/>
      <c r="M249" s="234"/>
      <c r="N249" s="178">
        <f t="shared" si="11"/>
        <v>0</v>
      </c>
      <c r="O249" s="178">
        <f t="shared" si="12"/>
        <v>0</v>
      </c>
      <c r="P249" s="262"/>
    </row>
    <row r="250" spans="2:16" x14ac:dyDescent="0.25">
      <c r="B250" s="293"/>
      <c r="C250" s="262"/>
      <c r="D250" s="226"/>
      <c r="E250" s="227"/>
      <c r="F250" s="228"/>
      <c r="G250" s="385">
        <v>365</v>
      </c>
      <c r="H250" s="229"/>
      <c r="I250" s="233"/>
      <c r="J250" s="178">
        <f t="shared" si="9"/>
        <v>0</v>
      </c>
      <c r="K250" s="178">
        <f t="shared" si="10"/>
        <v>0</v>
      </c>
      <c r="L250" s="227"/>
      <c r="M250" s="234"/>
      <c r="N250" s="178">
        <f t="shared" si="11"/>
        <v>0</v>
      </c>
      <c r="O250" s="178">
        <f t="shared" si="12"/>
        <v>0</v>
      </c>
      <c r="P250" s="262"/>
    </row>
    <row r="251" spans="2:16" x14ac:dyDescent="0.25">
      <c r="B251" s="293"/>
      <c r="C251" s="262"/>
      <c r="D251" s="226"/>
      <c r="E251" s="227"/>
      <c r="F251" s="228"/>
      <c r="G251" s="385">
        <v>365</v>
      </c>
      <c r="H251" s="229"/>
      <c r="I251" s="233"/>
      <c r="J251" s="178">
        <f t="shared" ref="J251:J314" si="13">IF($E251&gt;0,MIN(ROUND((ROUND($G$116*$F251/$G251,0))*H251/$E251,0),MAX(0,H251-I251)),0)</f>
        <v>0</v>
      </c>
      <c r="K251" s="178">
        <f t="shared" ref="K251:K314" si="14">IF($E251&gt;0,H251-I251-J251,0)</f>
        <v>0</v>
      </c>
      <c r="L251" s="227"/>
      <c r="M251" s="234"/>
      <c r="N251" s="178">
        <f t="shared" ref="N251:N314" si="15">IF($E251&gt;0,MIN(ROUND((ROUND($G$116*$F251/$G251,0))*L251/$E251,0),MAX(0,L251-M251)),0)</f>
        <v>0</v>
      </c>
      <c r="O251" s="178">
        <f t="shared" ref="O251:O314" si="16">IF($E251&gt;0,L251-M251-N251,0)</f>
        <v>0</v>
      </c>
      <c r="P251" s="262"/>
    </row>
    <row r="252" spans="2:16" x14ac:dyDescent="0.25">
      <c r="B252" s="293"/>
      <c r="C252" s="262"/>
      <c r="D252" s="226"/>
      <c r="E252" s="227"/>
      <c r="F252" s="228"/>
      <c r="G252" s="385">
        <v>365</v>
      </c>
      <c r="H252" s="229"/>
      <c r="I252" s="233"/>
      <c r="J252" s="178">
        <f t="shared" si="13"/>
        <v>0</v>
      </c>
      <c r="K252" s="178">
        <f t="shared" si="14"/>
        <v>0</v>
      </c>
      <c r="L252" s="227"/>
      <c r="M252" s="234"/>
      <c r="N252" s="178">
        <f t="shared" si="15"/>
        <v>0</v>
      </c>
      <c r="O252" s="178">
        <f t="shared" si="16"/>
        <v>0</v>
      </c>
      <c r="P252" s="262"/>
    </row>
    <row r="253" spans="2:16" x14ac:dyDescent="0.25">
      <c r="B253" s="293"/>
      <c r="C253" s="262"/>
      <c r="D253" s="226"/>
      <c r="E253" s="227"/>
      <c r="F253" s="228"/>
      <c r="G253" s="385">
        <v>365</v>
      </c>
      <c r="H253" s="229"/>
      <c r="I253" s="233"/>
      <c r="J253" s="178">
        <f t="shared" si="13"/>
        <v>0</v>
      </c>
      <c r="K253" s="178">
        <f t="shared" si="14"/>
        <v>0</v>
      </c>
      <c r="L253" s="227"/>
      <c r="M253" s="234"/>
      <c r="N253" s="178">
        <f t="shared" si="15"/>
        <v>0</v>
      </c>
      <c r="O253" s="178">
        <f t="shared" si="16"/>
        <v>0</v>
      </c>
      <c r="P253" s="262"/>
    </row>
    <row r="254" spans="2:16" x14ac:dyDescent="0.25">
      <c r="B254" s="293"/>
      <c r="C254" s="262"/>
      <c r="D254" s="226"/>
      <c r="E254" s="227"/>
      <c r="F254" s="228"/>
      <c r="G254" s="385">
        <v>365</v>
      </c>
      <c r="H254" s="229"/>
      <c r="I254" s="233"/>
      <c r="J254" s="178">
        <f t="shared" si="13"/>
        <v>0</v>
      </c>
      <c r="K254" s="178">
        <f t="shared" si="14"/>
        <v>0</v>
      </c>
      <c r="L254" s="227"/>
      <c r="M254" s="234"/>
      <c r="N254" s="178">
        <f t="shared" si="15"/>
        <v>0</v>
      </c>
      <c r="O254" s="178">
        <f t="shared" si="16"/>
        <v>0</v>
      </c>
      <c r="P254" s="262"/>
    </row>
    <row r="255" spans="2:16" x14ac:dyDescent="0.25">
      <c r="B255" s="293"/>
      <c r="C255" s="262"/>
      <c r="D255" s="226"/>
      <c r="E255" s="227"/>
      <c r="F255" s="228"/>
      <c r="G255" s="385">
        <v>365</v>
      </c>
      <c r="H255" s="229"/>
      <c r="I255" s="233"/>
      <c r="J255" s="178">
        <f t="shared" si="13"/>
        <v>0</v>
      </c>
      <c r="K255" s="178">
        <f t="shared" si="14"/>
        <v>0</v>
      </c>
      <c r="L255" s="227"/>
      <c r="M255" s="234"/>
      <c r="N255" s="178">
        <f t="shared" si="15"/>
        <v>0</v>
      </c>
      <c r="O255" s="178">
        <f t="shared" si="16"/>
        <v>0</v>
      </c>
      <c r="P255" s="262"/>
    </row>
    <row r="256" spans="2:16" x14ac:dyDescent="0.25">
      <c r="B256" s="293"/>
      <c r="C256" s="262"/>
      <c r="D256" s="226"/>
      <c r="E256" s="227"/>
      <c r="F256" s="228"/>
      <c r="G256" s="385">
        <v>365</v>
      </c>
      <c r="H256" s="229"/>
      <c r="I256" s="233"/>
      <c r="J256" s="178">
        <f t="shared" si="13"/>
        <v>0</v>
      </c>
      <c r="K256" s="178">
        <f t="shared" si="14"/>
        <v>0</v>
      </c>
      <c r="L256" s="227"/>
      <c r="M256" s="234"/>
      <c r="N256" s="178">
        <f t="shared" si="15"/>
        <v>0</v>
      </c>
      <c r="O256" s="178">
        <f t="shared" si="16"/>
        <v>0</v>
      </c>
      <c r="P256" s="262"/>
    </row>
    <row r="257" spans="2:16" x14ac:dyDescent="0.25">
      <c r="B257" s="293"/>
      <c r="C257" s="262"/>
      <c r="D257" s="226"/>
      <c r="E257" s="227"/>
      <c r="F257" s="228"/>
      <c r="G257" s="385">
        <v>365</v>
      </c>
      <c r="H257" s="229"/>
      <c r="I257" s="233"/>
      <c r="J257" s="178">
        <f t="shared" si="13"/>
        <v>0</v>
      </c>
      <c r="K257" s="178">
        <f t="shared" si="14"/>
        <v>0</v>
      </c>
      <c r="L257" s="227"/>
      <c r="M257" s="234"/>
      <c r="N257" s="178">
        <f t="shared" si="15"/>
        <v>0</v>
      </c>
      <c r="O257" s="178">
        <f t="shared" si="16"/>
        <v>0</v>
      </c>
      <c r="P257" s="262"/>
    </row>
    <row r="258" spans="2:16" x14ac:dyDescent="0.25">
      <c r="B258" s="293"/>
      <c r="C258" s="262"/>
      <c r="D258" s="226"/>
      <c r="E258" s="227"/>
      <c r="F258" s="228"/>
      <c r="G258" s="385">
        <v>365</v>
      </c>
      <c r="H258" s="229"/>
      <c r="I258" s="233"/>
      <c r="J258" s="178">
        <f t="shared" si="13"/>
        <v>0</v>
      </c>
      <c r="K258" s="178">
        <f t="shared" si="14"/>
        <v>0</v>
      </c>
      <c r="L258" s="227"/>
      <c r="M258" s="234"/>
      <c r="N258" s="178">
        <f t="shared" si="15"/>
        <v>0</v>
      </c>
      <c r="O258" s="178">
        <f t="shared" si="16"/>
        <v>0</v>
      </c>
      <c r="P258" s="262"/>
    </row>
    <row r="259" spans="2:16" x14ac:dyDescent="0.25">
      <c r="B259" s="293"/>
      <c r="C259" s="262"/>
      <c r="D259" s="226"/>
      <c r="E259" s="227"/>
      <c r="F259" s="228"/>
      <c r="G259" s="385">
        <v>365</v>
      </c>
      <c r="H259" s="229"/>
      <c r="I259" s="233"/>
      <c r="J259" s="178">
        <f t="shared" si="13"/>
        <v>0</v>
      </c>
      <c r="K259" s="178">
        <f t="shared" si="14"/>
        <v>0</v>
      </c>
      <c r="L259" s="227"/>
      <c r="M259" s="234"/>
      <c r="N259" s="178">
        <f t="shared" si="15"/>
        <v>0</v>
      </c>
      <c r="O259" s="178">
        <f t="shared" si="16"/>
        <v>0</v>
      </c>
      <c r="P259" s="262"/>
    </row>
    <row r="260" spans="2:16" x14ac:dyDescent="0.25">
      <c r="B260" s="293"/>
      <c r="C260" s="262"/>
      <c r="D260" s="226"/>
      <c r="E260" s="227"/>
      <c r="F260" s="228"/>
      <c r="G260" s="385">
        <v>365</v>
      </c>
      <c r="H260" s="229"/>
      <c r="I260" s="233"/>
      <c r="J260" s="178">
        <f t="shared" si="13"/>
        <v>0</v>
      </c>
      <c r="K260" s="178">
        <f t="shared" si="14"/>
        <v>0</v>
      </c>
      <c r="L260" s="227"/>
      <c r="M260" s="234"/>
      <c r="N260" s="178">
        <f t="shared" si="15"/>
        <v>0</v>
      </c>
      <c r="O260" s="178">
        <f t="shared" si="16"/>
        <v>0</v>
      </c>
      <c r="P260" s="262"/>
    </row>
    <row r="261" spans="2:16" x14ac:dyDescent="0.25">
      <c r="B261" s="293"/>
      <c r="C261" s="262"/>
      <c r="D261" s="226"/>
      <c r="E261" s="227"/>
      <c r="F261" s="228"/>
      <c r="G261" s="385">
        <v>365</v>
      </c>
      <c r="H261" s="229"/>
      <c r="I261" s="233"/>
      <c r="J261" s="178">
        <f t="shared" si="13"/>
        <v>0</v>
      </c>
      <c r="K261" s="178">
        <f t="shared" si="14"/>
        <v>0</v>
      </c>
      <c r="L261" s="227"/>
      <c r="M261" s="234"/>
      <c r="N261" s="178">
        <f t="shared" si="15"/>
        <v>0</v>
      </c>
      <c r="O261" s="178">
        <f t="shared" si="16"/>
        <v>0</v>
      </c>
      <c r="P261" s="262"/>
    </row>
    <row r="262" spans="2:16" x14ac:dyDescent="0.25">
      <c r="B262" s="293"/>
      <c r="C262" s="262"/>
      <c r="D262" s="226"/>
      <c r="E262" s="227"/>
      <c r="F262" s="228"/>
      <c r="G262" s="385">
        <v>365</v>
      </c>
      <c r="H262" s="229"/>
      <c r="I262" s="233"/>
      <c r="J262" s="178">
        <f t="shared" si="13"/>
        <v>0</v>
      </c>
      <c r="K262" s="178">
        <f t="shared" si="14"/>
        <v>0</v>
      </c>
      <c r="L262" s="227"/>
      <c r="M262" s="234"/>
      <c r="N262" s="178">
        <f t="shared" si="15"/>
        <v>0</v>
      </c>
      <c r="O262" s="178">
        <f t="shared" si="16"/>
        <v>0</v>
      </c>
      <c r="P262" s="262"/>
    </row>
    <row r="263" spans="2:16" x14ac:dyDescent="0.25">
      <c r="B263" s="293"/>
      <c r="C263" s="262"/>
      <c r="D263" s="226"/>
      <c r="E263" s="227"/>
      <c r="F263" s="228"/>
      <c r="G263" s="385">
        <v>365</v>
      </c>
      <c r="H263" s="229"/>
      <c r="I263" s="233"/>
      <c r="J263" s="178">
        <f t="shared" si="13"/>
        <v>0</v>
      </c>
      <c r="K263" s="178">
        <f t="shared" si="14"/>
        <v>0</v>
      </c>
      <c r="L263" s="227"/>
      <c r="M263" s="234"/>
      <c r="N263" s="178">
        <f t="shared" si="15"/>
        <v>0</v>
      </c>
      <c r="O263" s="178">
        <f t="shared" si="16"/>
        <v>0</v>
      </c>
      <c r="P263" s="262"/>
    </row>
    <row r="264" spans="2:16" x14ac:dyDescent="0.25">
      <c r="B264" s="293"/>
      <c r="C264" s="262"/>
      <c r="D264" s="226"/>
      <c r="E264" s="227"/>
      <c r="F264" s="228"/>
      <c r="G264" s="385">
        <v>365</v>
      </c>
      <c r="H264" s="229"/>
      <c r="I264" s="233"/>
      <c r="J264" s="178">
        <f t="shared" si="13"/>
        <v>0</v>
      </c>
      <c r="K264" s="178">
        <f t="shared" si="14"/>
        <v>0</v>
      </c>
      <c r="L264" s="227"/>
      <c r="M264" s="234"/>
      <c r="N264" s="178">
        <f t="shared" si="15"/>
        <v>0</v>
      </c>
      <c r="O264" s="178">
        <f t="shared" si="16"/>
        <v>0</v>
      </c>
      <c r="P264" s="262"/>
    </row>
    <row r="265" spans="2:16" x14ac:dyDescent="0.25">
      <c r="B265" s="293"/>
      <c r="C265" s="262"/>
      <c r="D265" s="226"/>
      <c r="E265" s="227"/>
      <c r="F265" s="228"/>
      <c r="G265" s="385">
        <v>365</v>
      </c>
      <c r="H265" s="229"/>
      <c r="I265" s="233"/>
      <c r="J265" s="178">
        <f t="shared" si="13"/>
        <v>0</v>
      </c>
      <c r="K265" s="178">
        <f t="shared" si="14"/>
        <v>0</v>
      </c>
      <c r="L265" s="227"/>
      <c r="M265" s="234"/>
      <c r="N265" s="178">
        <f t="shared" si="15"/>
        <v>0</v>
      </c>
      <c r="O265" s="178">
        <f t="shared" si="16"/>
        <v>0</v>
      </c>
      <c r="P265" s="262"/>
    </row>
    <row r="266" spans="2:16" x14ac:dyDescent="0.25">
      <c r="B266" s="293"/>
      <c r="C266" s="262"/>
      <c r="D266" s="226"/>
      <c r="E266" s="227"/>
      <c r="F266" s="228"/>
      <c r="G266" s="385">
        <v>365</v>
      </c>
      <c r="H266" s="229"/>
      <c r="I266" s="233"/>
      <c r="J266" s="178">
        <f t="shared" si="13"/>
        <v>0</v>
      </c>
      <c r="K266" s="178">
        <f t="shared" si="14"/>
        <v>0</v>
      </c>
      <c r="L266" s="227"/>
      <c r="M266" s="234"/>
      <c r="N266" s="178">
        <f t="shared" si="15"/>
        <v>0</v>
      </c>
      <c r="O266" s="178">
        <f t="shared" si="16"/>
        <v>0</v>
      </c>
      <c r="P266" s="262"/>
    </row>
    <row r="267" spans="2:16" x14ac:dyDescent="0.25">
      <c r="B267" s="293"/>
      <c r="C267" s="262"/>
      <c r="D267" s="226"/>
      <c r="E267" s="227"/>
      <c r="F267" s="228"/>
      <c r="G267" s="385">
        <v>365</v>
      </c>
      <c r="H267" s="229"/>
      <c r="I267" s="233"/>
      <c r="J267" s="178">
        <f t="shared" si="13"/>
        <v>0</v>
      </c>
      <c r="K267" s="178">
        <f t="shared" si="14"/>
        <v>0</v>
      </c>
      <c r="L267" s="227"/>
      <c r="M267" s="234"/>
      <c r="N267" s="178">
        <f t="shared" si="15"/>
        <v>0</v>
      </c>
      <c r="O267" s="178">
        <f t="shared" si="16"/>
        <v>0</v>
      </c>
      <c r="P267" s="262"/>
    </row>
    <row r="268" spans="2:16" x14ac:dyDescent="0.25">
      <c r="B268" s="293"/>
      <c r="C268" s="262"/>
      <c r="D268" s="226"/>
      <c r="E268" s="227"/>
      <c r="F268" s="228"/>
      <c r="G268" s="385">
        <v>365</v>
      </c>
      <c r="H268" s="229"/>
      <c r="I268" s="233"/>
      <c r="J268" s="178">
        <f t="shared" si="13"/>
        <v>0</v>
      </c>
      <c r="K268" s="178">
        <f t="shared" si="14"/>
        <v>0</v>
      </c>
      <c r="L268" s="227"/>
      <c r="M268" s="234"/>
      <c r="N268" s="178">
        <f t="shared" si="15"/>
        <v>0</v>
      </c>
      <c r="O268" s="178">
        <f t="shared" si="16"/>
        <v>0</v>
      </c>
      <c r="P268" s="262"/>
    </row>
    <row r="269" spans="2:16" x14ac:dyDescent="0.25">
      <c r="B269" s="293"/>
      <c r="C269" s="262"/>
      <c r="D269" s="226"/>
      <c r="E269" s="227"/>
      <c r="F269" s="228"/>
      <c r="G269" s="385">
        <v>365</v>
      </c>
      <c r="H269" s="229"/>
      <c r="I269" s="233"/>
      <c r="J269" s="178">
        <f t="shared" si="13"/>
        <v>0</v>
      </c>
      <c r="K269" s="178">
        <f t="shared" si="14"/>
        <v>0</v>
      </c>
      <c r="L269" s="227"/>
      <c r="M269" s="234"/>
      <c r="N269" s="178">
        <f t="shared" si="15"/>
        <v>0</v>
      </c>
      <c r="O269" s="178">
        <f t="shared" si="16"/>
        <v>0</v>
      </c>
      <c r="P269" s="262"/>
    </row>
    <row r="270" spans="2:16" x14ac:dyDescent="0.25">
      <c r="B270" s="293"/>
      <c r="C270" s="262"/>
      <c r="D270" s="226"/>
      <c r="E270" s="227"/>
      <c r="F270" s="228"/>
      <c r="G270" s="385">
        <v>365</v>
      </c>
      <c r="H270" s="229"/>
      <c r="I270" s="233"/>
      <c r="J270" s="178">
        <f t="shared" si="13"/>
        <v>0</v>
      </c>
      <c r="K270" s="178">
        <f t="shared" si="14"/>
        <v>0</v>
      </c>
      <c r="L270" s="227"/>
      <c r="M270" s="234"/>
      <c r="N270" s="178">
        <f t="shared" si="15"/>
        <v>0</v>
      </c>
      <c r="O270" s="178">
        <f t="shared" si="16"/>
        <v>0</v>
      </c>
      <c r="P270" s="262"/>
    </row>
    <row r="271" spans="2:16" x14ac:dyDescent="0.25">
      <c r="B271" s="293"/>
      <c r="C271" s="262"/>
      <c r="D271" s="226"/>
      <c r="E271" s="227"/>
      <c r="F271" s="228"/>
      <c r="G271" s="385">
        <v>365</v>
      </c>
      <c r="H271" s="229"/>
      <c r="I271" s="233"/>
      <c r="J271" s="178">
        <f t="shared" si="13"/>
        <v>0</v>
      </c>
      <c r="K271" s="178">
        <f t="shared" si="14"/>
        <v>0</v>
      </c>
      <c r="L271" s="227"/>
      <c r="M271" s="234"/>
      <c r="N271" s="178">
        <f t="shared" si="15"/>
        <v>0</v>
      </c>
      <c r="O271" s="178">
        <f t="shared" si="16"/>
        <v>0</v>
      </c>
      <c r="P271" s="262"/>
    </row>
    <row r="272" spans="2:16" x14ac:dyDescent="0.25">
      <c r="B272" s="293"/>
      <c r="C272" s="262"/>
      <c r="D272" s="226"/>
      <c r="E272" s="227"/>
      <c r="F272" s="228"/>
      <c r="G272" s="385">
        <v>365</v>
      </c>
      <c r="H272" s="229"/>
      <c r="I272" s="233"/>
      <c r="J272" s="178">
        <f t="shared" si="13"/>
        <v>0</v>
      </c>
      <c r="K272" s="178">
        <f t="shared" si="14"/>
        <v>0</v>
      </c>
      <c r="L272" s="227"/>
      <c r="M272" s="234"/>
      <c r="N272" s="178">
        <f t="shared" si="15"/>
        <v>0</v>
      </c>
      <c r="O272" s="178">
        <f t="shared" si="16"/>
        <v>0</v>
      </c>
      <c r="P272" s="262"/>
    </row>
    <row r="273" spans="2:16" x14ac:dyDescent="0.25">
      <c r="B273" s="293"/>
      <c r="C273" s="262"/>
      <c r="D273" s="226"/>
      <c r="E273" s="227"/>
      <c r="F273" s="228"/>
      <c r="G273" s="385">
        <v>365</v>
      </c>
      <c r="H273" s="229"/>
      <c r="I273" s="233"/>
      <c r="J273" s="178">
        <f t="shared" si="13"/>
        <v>0</v>
      </c>
      <c r="K273" s="178">
        <f t="shared" si="14"/>
        <v>0</v>
      </c>
      <c r="L273" s="227"/>
      <c r="M273" s="234"/>
      <c r="N273" s="178">
        <f t="shared" si="15"/>
        <v>0</v>
      </c>
      <c r="O273" s="178">
        <f t="shared" si="16"/>
        <v>0</v>
      </c>
      <c r="P273" s="262"/>
    </row>
    <row r="274" spans="2:16" x14ac:dyDescent="0.25">
      <c r="B274" s="293"/>
      <c r="C274" s="262"/>
      <c r="D274" s="226"/>
      <c r="E274" s="227"/>
      <c r="F274" s="228"/>
      <c r="G274" s="385">
        <v>365</v>
      </c>
      <c r="H274" s="229"/>
      <c r="I274" s="233"/>
      <c r="J274" s="178">
        <f t="shared" si="13"/>
        <v>0</v>
      </c>
      <c r="K274" s="178">
        <f t="shared" si="14"/>
        <v>0</v>
      </c>
      <c r="L274" s="227"/>
      <c r="M274" s="234"/>
      <c r="N274" s="178">
        <f t="shared" si="15"/>
        <v>0</v>
      </c>
      <c r="O274" s="178">
        <f t="shared" si="16"/>
        <v>0</v>
      </c>
      <c r="P274" s="262"/>
    </row>
    <row r="275" spans="2:16" x14ac:dyDescent="0.25">
      <c r="B275" s="293"/>
      <c r="C275" s="262"/>
      <c r="D275" s="226"/>
      <c r="E275" s="227"/>
      <c r="F275" s="228"/>
      <c r="G275" s="385">
        <v>365</v>
      </c>
      <c r="H275" s="229"/>
      <c r="I275" s="233"/>
      <c r="J275" s="178">
        <f t="shared" si="13"/>
        <v>0</v>
      </c>
      <c r="K275" s="178">
        <f t="shared" si="14"/>
        <v>0</v>
      </c>
      <c r="L275" s="227"/>
      <c r="M275" s="234"/>
      <c r="N275" s="178">
        <f t="shared" si="15"/>
        <v>0</v>
      </c>
      <c r="O275" s="178">
        <f t="shared" si="16"/>
        <v>0</v>
      </c>
      <c r="P275" s="262"/>
    </row>
    <row r="276" spans="2:16" x14ac:dyDescent="0.25">
      <c r="B276" s="293"/>
      <c r="C276" s="262"/>
      <c r="D276" s="226"/>
      <c r="E276" s="227"/>
      <c r="F276" s="228"/>
      <c r="G276" s="385">
        <v>365</v>
      </c>
      <c r="H276" s="229"/>
      <c r="I276" s="233"/>
      <c r="J276" s="178">
        <f t="shared" si="13"/>
        <v>0</v>
      </c>
      <c r="K276" s="178">
        <f t="shared" si="14"/>
        <v>0</v>
      </c>
      <c r="L276" s="227"/>
      <c r="M276" s="234"/>
      <c r="N276" s="178">
        <f t="shared" si="15"/>
        <v>0</v>
      </c>
      <c r="O276" s="178">
        <f t="shared" si="16"/>
        <v>0</v>
      </c>
      <c r="P276" s="262"/>
    </row>
    <row r="277" spans="2:16" x14ac:dyDescent="0.25">
      <c r="B277" s="293"/>
      <c r="C277" s="262"/>
      <c r="D277" s="226"/>
      <c r="E277" s="227"/>
      <c r="F277" s="228"/>
      <c r="G277" s="385">
        <v>365</v>
      </c>
      <c r="H277" s="229"/>
      <c r="I277" s="233"/>
      <c r="J277" s="178">
        <f t="shared" si="13"/>
        <v>0</v>
      </c>
      <c r="K277" s="178">
        <f t="shared" si="14"/>
        <v>0</v>
      </c>
      <c r="L277" s="227"/>
      <c r="M277" s="234"/>
      <c r="N277" s="178">
        <f t="shared" si="15"/>
        <v>0</v>
      </c>
      <c r="O277" s="178">
        <f t="shared" si="16"/>
        <v>0</v>
      </c>
      <c r="P277" s="262"/>
    </row>
    <row r="278" spans="2:16" x14ac:dyDescent="0.25">
      <c r="B278" s="293"/>
      <c r="C278" s="262"/>
      <c r="D278" s="226"/>
      <c r="E278" s="227"/>
      <c r="F278" s="228"/>
      <c r="G278" s="385">
        <v>365</v>
      </c>
      <c r="H278" s="229"/>
      <c r="I278" s="233"/>
      <c r="J278" s="178">
        <f t="shared" si="13"/>
        <v>0</v>
      </c>
      <c r="K278" s="178">
        <f t="shared" si="14"/>
        <v>0</v>
      </c>
      <c r="L278" s="227"/>
      <c r="M278" s="234"/>
      <c r="N278" s="178">
        <f t="shared" si="15"/>
        <v>0</v>
      </c>
      <c r="O278" s="178">
        <f t="shared" si="16"/>
        <v>0</v>
      </c>
      <c r="P278" s="262"/>
    </row>
    <row r="279" spans="2:16" x14ac:dyDescent="0.25">
      <c r="B279" s="293"/>
      <c r="C279" s="262"/>
      <c r="D279" s="226"/>
      <c r="E279" s="227"/>
      <c r="F279" s="228"/>
      <c r="G279" s="385">
        <v>365</v>
      </c>
      <c r="H279" s="229"/>
      <c r="I279" s="233"/>
      <c r="J279" s="178">
        <f t="shared" si="13"/>
        <v>0</v>
      </c>
      <c r="K279" s="178">
        <f t="shared" si="14"/>
        <v>0</v>
      </c>
      <c r="L279" s="227"/>
      <c r="M279" s="234"/>
      <c r="N279" s="178">
        <f t="shared" si="15"/>
        <v>0</v>
      </c>
      <c r="O279" s="178">
        <f t="shared" si="16"/>
        <v>0</v>
      </c>
      <c r="P279" s="262"/>
    </row>
    <row r="280" spans="2:16" x14ac:dyDescent="0.25">
      <c r="B280" s="293"/>
      <c r="C280" s="262"/>
      <c r="D280" s="226"/>
      <c r="E280" s="227"/>
      <c r="F280" s="228"/>
      <c r="G280" s="385">
        <v>365</v>
      </c>
      <c r="H280" s="229"/>
      <c r="I280" s="233"/>
      <c r="J280" s="178">
        <f t="shared" si="13"/>
        <v>0</v>
      </c>
      <c r="K280" s="178">
        <f t="shared" si="14"/>
        <v>0</v>
      </c>
      <c r="L280" s="227"/>
      <c r="M280" s="234"/>
      <c r="N280" s="178">
        <f t="shared" si="15"/>
        <v>0</v>
      </c>
      <c r="O280" s="178">
        <f t="shared" si="16"/>
        <v>0</v>
      </c>
      <c r="P280" s="262"/>
    </row>
    <row r="281" spans="2:16" x14ac:dyDescent="0.25">
      <c r="B281" s="293"/>
      <c r="C281" s="262"/>
      <c r="D281" s="226"/>
      <c r="E281" s="227"/>
      <c r="F281" s="228"/>
      <c r="G281" s="385">
        <v>365</v>
      </c>
      <c r="H281" s="229"/>
      <c r="I281" s="233"/>
      <c r="J281" s="178">
        <f t="shared" si="13"/>
        <v>0</v>
      </c>
      <c r="K281" s="178">
        <f t="shared" si="14"/>
        <v>0</v>
      </c>
      <c r="L281" s="227"/>
      <c r="M281" s="234"/>
      <c r="N281" s="178">
        <f t="shared" si="15"/>
        <v>0</v>
      </c>
      <c r="O281" s="178">
        <f t="shared" si="16"/>
        <v>0</v>
      </c>
      <c r="P281" s="262"/>
    </row>
    <row r="282" spans="2:16" x14ac:dyDescent="0.25">
      <c r="B282" s="293"/>
      <c r="C282" s="262"/>
      <c r="D282" s="226"/>
      <c r="E282" s="227"/>
      <c r="F282" s="228"/>
      <c r="G282" s="385">
        <v>365</v>
      </c>
      <c r="H282" s="229"/>
      <c r="I282" s="233"/>
      <c r="J282" s="178">
        <f t="shared" si="13"/>
        <v>0</v>
      </c>
      <c r="K282" s="178">
        <f t="shared" si="14"/>
        <v>0</v>
      </c>
      <c r="L282" s="227"/>
      <c r="M282" s="234"/>
      <c r="N282" s="178">
        <f t="shared" si="15"/>
        <v>0</v>
      </c>
      <c r="O282" s="178">
        <f t="shared" si="16"/>
        <v>0</v>
      </c>
      <c r="P282" s="262"/>
    </row>
    <row r="283" spans="2:16" x14ac:dyDescent="0.25">
      <c r="B283" s="293"/>
      <c r="C283" s="262"/>
      <c r="D283" s="226"/>
      <c r="E283" s="227"/>
      <c r="F283" s="228"/>
      <c r="G283" s="385">
        <v>365</v>
      </c>
      <c r="H283" s="229"/>
      <c r="I283" s="233"/>
      <c r="J283" s="178">
        <f t="shared" si="13"/>
        <v>0</v>
      </c>
      <c r="K283" s="178">
        <f t="shared" si="14"/>
        <v>0</v>
      </c>
      <c r="L283" s="227"/>
      <c r="M283" s="234"/>
      <c r="N283" s="178">
        <f t="shared" si="15"/>
        <v>0</v>
      </c>
      <c r="O283" s="178">
        <f t="shared" si="16"/>
        <v>0</v>
      </c>
      <c r="P283" s="262"/>
    </row>
    <row r="284" spans="2:16" x14ac:dyDescent="0.25">
      <c r="B284" s="293"/>
      <c r="C284" s="262"/>
      <c r="D284" s="226"/>
      <c r="E284" s="227"/>
      <c r="F284" s="228"/>
      <c r="G284" s="385">
        <v>365</v>
      </c>
      <c r="H284" s="229"/>
      <c r="I284" s="233"/>
      <c r="J284" s="178">
        <f t="shared" si="13"/>
        <v>0</v>
      </c>
      <c r="K284" s="178">
        <f t="shared" si="14"/>
        <v>0</v>
      </c>
      <c r="L284" s="227"/>
      <c r="M284" s="234"/>
      <c r="N284" s="178">
        <f t="shared" si="15"/>
        <v>0</v>
      </c>
      <c r="O284" s="178">
        <f t="shared" si="16"/>
        <v>0</v>
      </c>
      <c r="P284" s="262"/>
    </row>
    <row r="285" spans="2:16" x14ac:dyDescent="0.25">
      <c r="B285" s="293"/>
      <c r="C285" s="262"/>
      <c r="D285" s="226"/>
      <c r="E285" s="227"/>
      <c r="F285" s="228"/>
      <c r="G285" s="385">
        <v>365</v>
      </c>
      <c r="H285" s="229"/>
      <c r="I285" s="233"/>
      <c r="J285" s="178">
        <f t="shared" si="13"/>
        <v>0</v>
      </c>
      <c r="K285" s="178">
        <f t="shared" si="14"/>
        <v>0</v>
      </c>
      <c r="L285" s="227"/>
      <c r="M285" s="234"/>
      <c r="N285" s="178">
        <f t="shared" si="15"/>
        <v>0</v>
      </c>
      <c r="O285" s="178">
        <f t="shared" si="16"/>
        <v>0</v>
      </c>
      <c r="P285" s="262"/>
    </row>
    <row r="286" spans="2:16" x14ac:dyDescent="0.25">
      <c r="B286" s="293"/>
      <c r="C286" s="262"/>
      <c r="D286" s="226"/>
      <c r="E286" s="227"/>
      <c r="F286" s="228"/>
      <c r="G286" s="385">
        <v>365</v>
      </c>
      <c r="H286" s="229"/>
      <c r="I286" s="233"/>
      <c r="J286" s="178">
        <f t="shared" si="13"/>
        <v>0</v>
      </c>
      <c r="K286" s="178">
        <f t="shared" si="14"/>
        <v>0</v>
      </c>
      <c r="L286" s="227"/>
      <c r="M286" s="234"/>
      <c r="N286" s="178">
        <f t="shared" si="15"/>
        <v>0</v>
      </c>
      <c r="O286" s="178">
        <f t="shared" si="16"/>
        <v>0</v>
      </c>
      <c r="P286" s="262"/>
    </row>
    <row r="287" spans="2:16" x14ac:dyDescent="0.25">
      <c r="B287" s="293"/>
      <c r="C287" s="262"/>
      <c r="D287" s="226"/>
      <c r="E287" s="227"/>
      <c r="F287" s="228"/>
      <c r="G287" s="385">
        <v>365</v>
      </c>
      <c r="H287" s="229"/>
      <c r="I287" s="233"/>
      <c r="J287" s="178">
        <f t="shared" si="13"/>
        <v>0</v>
      </c>
      <c r="K287" s="178">
        <f t="shared" si="14"/>
        <v>0</v>
      </c>
      <c r="L287" s="227"/>
      <c r="M287" s="234"/>
      <c r="N287" s="178">
        <f t="shared" si="15"/>
        <v>0</v>
      </c>
      <c r="O287" s="178">
        <f t="shared" si="16"/>
        <v>0</v>
      </c>
      <c r="P287" s="262"/>
    </row>
    <row r="288" spans="2:16" x14ac:dyDescent="0.25">
      <c r="B288" s="293"/>
      <c r="C288" s="262"/>
      <c r="D288" s="226"/>
      <c r="E288" s="227"/>
      <c r="F288" s="228"/>
      <c r="G288" s="385">
        <v>365</v>
      </c>
      <c r="H288" s="229"/>
      <c r="I288" s="233"/>
      <c r="J288" s="178">
        <f t="shared" si="13"/>
        <v>0</v>
      </c>
      <c r="K288" s="178">
        <f t="shared" si="14"/>
        <v>0</v>
      </c>
      <c r="L288" s="227"/>
      <c r="M288" s="234"/>
      <c r="N288" s="178">
        <f t="shared" si="15"/>
        <v>0</v>
      </c>
      <c r="O288" s="178">
        <f t="shared" si="16"/>
        <v>0</v>
      </c>
      <c r="P288" s="262"/>
    </row>
    <row r="289" spans="2:16" x14ac:dyDescent="0.25">
      <c r="B289" s="293"/>
      <c r="C289" s="262"/>
      <c r="D289" s="226"/>
      <c r="E289" s="227"/>
      <c r="F289" s="228"/>
      <c r="G289" s="385">
        <v>365</v>
      </c>
      <c r="H289" s="229"/>
      <c r="I289" s="233"/>
      <c r="J289" s="178">
        <f t="shared" si="13"/>
        <v>0</v>
      </c>
      <c r="K289" s="178">
        <f t="shared" si="14"/>
        <v>0</v>
      </c>
      <c r="L289" s="227"/>
      <c r="M289" s="234"/>
      <c r="N289" s="178">
        <f t="shared" si="15"/>
        <v>0</v>
      </c>
      <c r="O289" s="178">
        <f t="shared" si="16"/>
        <v>0</v>
      </c>
      <c r="P289" s="262"/>
    </row>
    <row r="290" spans="2:16" x14ac:dyDescent="0.25">
      <c r="B290" s="293"/>
      <c r="C290" s="262"/>
      <c r="D290" s="226"/>
      <c r="E290" s="227"/>
      <c r="F290" s="228"/>
      <c r="G290" s="385">
        <v>365</v>
      </c>
      <c r="H290" s="229"/>
      <c r="I290" s="233"/>
      <c r="J290" s="178">
        <f t="shared" si="13"/>
        <v>0</v>
      </c>
      <c r="K290" s="178">
        <f t="shared" si="14"/>
        <v>0</v>
      </c>
      <c r="L290" s="227"/>
      <c r="M290" s="234"/>
      <c r="N290" s="178">
        <f t="shared" si="15"/>
        <v>0</v>
      </c>
      <c r="O290" s="178">
        <f t="shared" si="16"/>
        <v>0</v>
      </c>
      <c r="P290" s="262"/>
    </row>
    <row r="291" spans="2:16" x14ac:dyDescent="0.25">
      <c r="B291" s="293"/>
      <c r="C291" s="262"/>
      <c r="D291" s="226"/>
      <c r="E291" s="227"/>
      <c r="F291" s="228"/>
      <c r="G291" s="385">
        <v>365</v>
      </c>
      <c r="H291" s="229"/>
      <c r="I291" s="233"/>
      <c r="J291" s="178">
        <f t="shared" si="13"/>
        <v>0</v>
      </c>
      <c r="K291" s="178">
        <f t="shared" si="14"/>
        <v>0</v>
      </c>
      <c r="L291" s="227"/>
      <c r="M291" s="234"/>
      <c r="N291" s="178">
        <f t="shared" si="15"/>
        <v>0</v>
      </c>
      <c r="O291" s="178">
        <f t="shared" si="16"/>
        <v>0</v>
      </c>
      <c r="P291" s="262"/>
    </row>
    <row r="292" spans="2:16" x14ac:dyDescent="0.25">
      <c r="B292" s="293"/>
      <c r="C292" s="262"/>
      <c r="D292" s="226"/>
      <c r="E292" s="227"/>
      <c r="F292" s="228"/>
      <c r="G292" s="385">
        <v>365</v>
      </c>
      <c r="H292" s="229"/>
      <c r="I292" s="233"/>
      <c r="J292" s="178">
        <f t="shared" si="13"/>
        <v>0</v>
      </c>
      <c r="K292" s="178">
        <f t="shared" si="14"/>
        <v>0</v>
      </c>
      <c r="L292" s="227"/>
      <c r="M292" s="234"/>
      <c r="N292" s="178">
        <f t="shared" si="15"/>
        <v>0</v>
      </c>
      <c r="O292" s="178">
        <f t="shared" si="16"/>
        <v>0</v>
      </c>
      <c r="P292" s="262"/>
    </row>
    <row r="293" spans="2:16" x14ac:dyDescent="0.25">
      <c r="B293" s="293"/>
      <c r="C293" s="262"/>
      <c r="D293" s="226"/>
      <c r="E293" s="227"/>
      <c r="F293" s="228"/>
      <c r="G293" s="385">
        <v>365</v>
      </c>
      <c r="H293" s="229"/>
      <c r="I293" s="233"/>
      <c r="J293" s="178">
        <f t="shared" si="13"/>
        <v>0</v>
      </c>
      <c r="K293" s="178">
        <f t="shared" si="14"/>
        <v>0</v>
      </c>
      <c r="L293" s="227"/>
      <c r="M293" s="234"/>
      <c r="N293" s="178">
        <f t="shared" si="15"/>
        <v>0</v>
      </c>
      <c r="O293" s="178">
        <f t="shared" si="16"/>
        <v>0</v>
      </c>
      <c r="P293" s="262"/>
    </row>
    <row r="294" spans="2:16" x14ac:dyDescent="0.25">
      <c r="B294" s="293"/>
      <c r="C294" s="262"/>
      <c r="D294" s="226"/>
      <c r="E294" s="227"/>
      <c r="F294" s="228"/>
      <c r="G294" s="385">
        <v>365</v>
      </c>
      <c r="H294" s="229"/>
      <c r="I294" s="233"/>
      <c r="J294" s="178">
        <f t="shared" si="13"/>
        <v>0</v>
      </c>
      <c r="K294" s="178">
        <f t="shared" si="14"/>
        <v>0</v>
      </c>
      <c r="L294" s="227"/>
      <c r="M294" s="234"/>
      <c r="N294" s="178">
        <f t="shared" si="15"/>
        <v>0</v>
      </c>
      <c r="O294" s="178">
        <f t="shared" si="16"/>
        <v>0</v>
      </c>
      <c r="P294" s="262"/>
    </row>
    <row r="295" spans="2:16" x14ac:dyDescent="0.25">
      <c r="B295" s="293"/>
      <c r="C295" s="262"/>
      <c r="D295" s="226"/>
      <c r="E295" s="227"/>
      <c r="F295" s="228"/>
      <c r="G295" s="385">
        <v>365</v>
      </c>
      <c r="H295" s="229"/>
      <c r="I295" s="233"/>
      <c r="J295" s="178">
        <f t="shared" si="13"/>
        <v>0</v>
      </c>
      <c r="K295" s="178">
        <f t="shared" si="14"/>
        <v>0</v>
      </c>
      <c r="L295" s="227"/>
      <c r="M295" s="234"/>
      <c r="N295" s="178">
        <f t="shared" si="15"/>
        <v>0</v>
      </c>
      <c r="O295" s="178">
        <f t="shared" si="16"/>
        <v>0</v>
      </c>
      <c r="P295" s="262"/>
    </row>
    <row r="296" spans="2:16" x14ac:dyDescent="0.25">
      <c r="B296" s="293"/>
      <c r="C296" s="262"/>
      <c r="D296" s="226"/>
      <c r="E296" s="227"/>
      <c r="F296" s="228"/>
      <c r="G296" s="385">
        <v>365</v>
      </c>
      <c r="H296" s="229"/>
      <c r="I296" s="233"/>
      <c r="J296" s="178">
        <f t="shared" si="13"/>
        <v>0</v>
      </c>
      <c r="K296" s="178">
        <f t="shared" si="14"/>
        <v>0</v>
      </c>
      <c r="L296" s="227"/>
      <c r="M296" s="234"/>
      <c r="N296" s="178">
        <f t="shared" si="15"/>
        <v>0</v>
      </c>
      <c r="O296" s="178">
        <f t="shared" si="16"/>
        <v>0</v>
      </c>
      <c r="P296" s="262"/>
    </row>
    <row r="297" spans="2:16" x14ac:dyDescent="0.25">
      <c r="B297" s="293"/>
      <c r="C297" s="262"/>
      <c r="D297" s="226"/>
      <c r="E297" s="227"/>
      <c r="F297" s="228"/>
      <c r="G297" s="385">
        <v>365</v>
      </c>
      <c r="H297" s="229"/>
      <c r="I297" s="233"/>
      <c r="J297" s="178">
        <f t="shared" si="13"/>
        <v>0</v>
      </c>
      <c r="K297" s="178">
        <f t="shared" si="14"/>
        <v>0</v>
      </c>
      <c r="L297" s="227"/>
      <c r="M297" s="234"/>
      <c r="N297" s="178">
        <f t="shared" si="15"/>
        <v>0</v>
      </c>
      <c r="O297" s="178">
        <f t="shared" si="16"/>
        <v>0</v>
      </c>
      <c r="P297" s="262"/>
    </row>
    <row r="298" spans="2:16" x14ac:dyDescent="0.25">
      <c r="B298" s="293"/>
      <c r="C298" s="262"/>
      <c r="D298" s="226"/>
      <c r="E298" s="227"/>
      <c r="F298" s="228"/>
      <c r="G298" s="385">
        <v>365</v>
      </c>
      <c r="H298" s="229"/>
      <c r="I298" s="233"/>
      <c r="J298" s="178">
        <f t="shared" si="13"/>
        <v>0</v>
      </c>
      <c r="K298" s="178">
        <f t="shared" si="14"/>
        <v>0</v>
      </c>
      <c r="L298" s="227"/>
      <c r="M298" s="234"/>
      <c r="N298" s="178">
        <f t="shared" si="15"/>
        <v>0</v>
      </c>
      <c r="O298" s="178">
        <f t="shared" si="16"/>
        <v>0</v>
      </c>
      <c r="P298" s="262"/>
    </row>
    <row r="299" spans="2:16" x14ac:dyDescent="0.25">
      <c r="B299" s="293"/>
      <c r="C299" s="262"/>
      <c r="D299" s="226"/>
      <c r="E299" s="227"/>
      <c r="F299" s="228"/>
      <c r="G299" s="385">
        <v>365</v>
      </c>
      <c r="H299" s="229"/>
      <c r="I299" s="233"/>
      <c r="J299" s="178">
        <f t="shared" si="13"/>
        <v>0</v>
      </c>
      <c r="K299" s="178">
        <f t="shared" si="14"/>
        <v>0</v>
      </c>
      <c r="L299" s="227"/>
      <c r="M299" s="234"/>
      <c r="N299" s="178">
        <f t="shared" si="15"/>
        <v>0</v>
      </c>
      <c r="O299" s="178">
        <f t="shared" si="16"/>
        <v>0</v>
      </c>
      <c r="P299" s="262"/>
    </row>
    <row r="300" spans="2:16" x14ac:dyDescent="0.25">
      <c r="B300" s="293"/>
      <c r="C300" s="262"/>
      <c r="D300" s="226"/>
      <c r="E300" s="227"/>
      <c r="F300" s="228"/>
      <c r="G300" s="385">
        <v>365</v>
      </c>
      <c r="H300" s="229"/>
      <c r="I300" s="233"/>
      <c r="J300" s="178">
        <f t="shared" si="13"/>
        <v>0</v>
      </c>
      <c r="K300" s="178">
        <f t="shared" si="14"/>
        <v>0</v>
      </c>
      <c r="L300" s="227"/>
      <c r="M300" s="234"/>
      <c r="N300" s="178">
        <f t="shared" si="15"/>
        <v>0</v>
      </c>
      <c r="O300" s="178">
        <f t="shared" si="16"/>
        <v>0</v>
      </c>
      <c r="P300" s="262"/>
    </row>
    <row r="301" spans="2:16" x14ac:dyDescent="0.25">
      <c r="B301" s="293"/>
      <c r="C301" s="262"/>
      <c r="D301" s="226"/>
      <c r="E301" s="227"/>
      <c r="F301" s="228"/>
      <c r="G301" s="385">
        <v>365</v>
      </c>
      <c r="H301" s="229"/>
      <c r="I301" s="233"/>
      <c r="J301" s="178">
        <f t="shared" si="13"/>
        <v>0</v>
      </c>
      <c r="K301" s="178">
        <f t="shared" si="14"/>
        <v>0</v>
      </c>
      <c r="L301" s="227"/>
      <c r="M301" s="234"/>
      <c r="N301" s="178">
        <f t="shared" si="15"/>
        <v>0</v>
      </c>
      <c r="O301" s="178">
        <f t="shared" si="16"/>
        <v>0</v>
      </c>
      <c r="P301" s="262"/>
    </row>
    <row r="302" spans="2:16" x14ac:dyDescent="0.25">
      <c r="B302" s="293"/>
      <c r="C302" s="262"/>
      <c r="D302" s="226"/>
      <c r="E302" s="227"/>
      <c r="F302" s="228"/>
      <c r="G302" s="385">
        <v>365</v>
      </c>
      <c r="H302" s="229"/>
      <c r="I302" s="233"/>
      <c r="J302" s="178">
        <f t="shared" si="13"/>
        <v>0</v>
      </c>
      <c r="K302" s="178">
        <f t="shared" si="14"/>
        <v>0</v>
      </c>
      <c r="L302" s="227"/>
      <c r="M302" s="234"/>
      <c r="N302" s="178">
        <f t="shared" si="15"/>
        <v>0</v>
      </c>
      <c r="O302" s="178">
        <f t="shared" si="16"/>
        <v>0</v>
      </c>
      <c r="P302" s="262"/>
    </row>
    <row r="303" spans="2:16" x14ac:dyDescent="0.25">
      <c r="B303" s="293"/>
      <c r="C303" s="262"/>
      <c r="D303" s="226"/>
      <c r="E303" s="227"/>
      <c r="F303" s="228"/>
      <c r="G303" s="385">
        <v>365</v>
      </c>
      <c r="H303" s="229"/>
      <c r="I303" s="233"/>
      <c r="J303" s="178">
        <f t="shared" si="13"/>
        <v>0</v>
      </c>
      <c r="K303" s="178">
        <f t="shared" si="14"/>
        <v>0</v>
      </c>
      <c r="L303" s="227"/>
      <c r="M303" s="234"/>
      <c r="N303" s="178">
        <f t="shared" si="15"/>
        <v>0</v>
      </c>
      <c r="O303" s="178">
        <f t="shared" si="16"/>
        <v>0</v>
      </c>
      <c r="P303" s="262"/>
    </row>
    <row r="304" spans="2:16" x14ac:dyDescent="0.25">
      <c r="B304" s="293"/>
      <c r="C304" s="262"/>
      <c r="D304" s="226"/>
      <c r="E304" s="227"/>
      <c r="F304" s="228"/>
      <c r="G304" s="385">
        <v>365</v>
      </c>
      <c r="H304" s="229"/>
      <c r="I304" s="233"/>
      <c r="J304" s="178">
        <f t="shared" si="13"/>
        <v>0</v>
      </c>
      <c r="K304" s="178">
        <f t="shared" si="14"/>
        <v>0</v>
      </c>
      <c r="L304" s="227"/>
      <c r="M304" s="234"/>
      <c r="N304" s="178">
        <f t="shared" si="15"/>
        <v>0</v>
      </c>
      <c r="O304" s="178">
        <f t="shared" si="16"/>
        <v>0</v>
      </c>
      <c r="P304" s="262"/>
    </row>
    <row r="305" spans="2:16" x14ac:dyDescent="0.25">
      <c r="B305" s="293"/>
      <c r="C305" s="262"/>
      <c r="D305" s="226"/>
      <c r="E305" s="227"/>
      <c r="F305" s="228"/>
      <c r="G305" s="385">
        <v>365</v>
      </c>
      <c r="H305" s="229"/>
      <c r="I305" s="233"/>
      <c r="J305" s="178">
        <f t="shared" si="13"/>
        <v>0</v>
      </c>
      <c r="K305" s="178">
        <f t="shared" si="14"/>
        <v>0</v>
      </c>
      <c r="L305" s="227"/>
      <c r="M305" s="234"/>
      <c r="N305" s="178">
        <f t="shared" si="15"/>
        <v>0</v>
      </c>
      <c r="O305" s="178">
        <f t="shared" si="16"/>
        <v>0</v>
      </c>
      <c r="P305" s="262"/>
    </row>
    <row r="306" spans="2:16" x14ac:dyDescent="0.25">
      <c r="B306" s="293"/>
      <c r="C306" s="262"/>
      <c r="D306" s="226"/>
      <c r="E306" s="227"/>
      <c r="F306" s="228"/>
      <c r="G306" s="385">
        <v>365</v>
      </c>
      <c r="H306" s="229"/>
      <c r="I306" s="233"/>
      <c r="J306" s="178">
        <f t="shared" si="13"/>
        <v>0</v>
      </c>
      <c r="K306" s="178">
        <f t="shared" si="14"/>
        <v>0</v>
      </c>
      <c r="L306" s="227"/>
      <c r="M306" s="234"/>
      <c r="N306" s="178">
        <f t="shared" si="15"/>
        <v>0</v>
      </c>
      <c r="O306" s="178">
        <f t="shared" si="16"/>
        <v>0</v>
      </c>
      <c r="P306" s="262"/>
    </row>
    <row r="307" spans="2:16" x14ac:dyDescent="0.25">
      <c r="B307" s="293"/>
      <c r="C307" s="262"/>
      <c r="D307" s="226"/>
      <c r="E307" s="227"/>
      <c r="F307" s="228"/>
      <c r="G307" s="385">
        <v>365</v>
      </c>
      <c r="H307" s="229"/>
      <c r="I307" s="233"/>
      <c r="J307" s="178">
        <f t="shared" si="13"/>
        <v>0</v>
      </c>
      <c r="K307" s="178">
        <f t="shared" si="14"/>
        <v>0</v>
      </c>
      <c r="L307" s="227"/>
      <c r="M307" s="234"/>
      <c r="N307" s="178">
        <f t="shared" si="15"/>
        <v>0</v>
      </c>
      <c r="O307" s="178">
        <f t="shared" si="16"/>
        <v>0</v>
      </c>
      <c r="P307" s="262"/>
    </row>
    <row r="308" spans="2:16" x14ac:dyDescent="0.25">
      <c r="B308" s="293"/>
      <c r="C308" s="262"/>
      <c r="D308" s="226"/>
      <c r="E308" s="227"/>
      <c r="F308" s="228"/>
      <c r="G308" s="385">
        <v>365</v>
      </c>
      <c r="H308" s="229"/>
      <c r="I308" s="233"/>
      <c r="J308" s="178">
        <f t="shared" si="13"/>
        <v>0</v>
      </c>
      <c r="K308" s="178">
        <f t="shared" si="14"/>
        <v>0</v>
      </c>
      <c r="L308" s="227"/>
      <c r="M308" s="234"/>
      <c r="N308" s="178">
        <f t="shared" si="15"/>
        <v>0</v>
      </c>
      <c r="O308" s="178">
        <f t="shared" si="16"/>
        <v>0</v>
      </c>
      <c r="P308" s="262"/>
    </row>
    <row r="309" spans="2:16" x14ac:dyDescent="0.25">
      <c r="B309" s="293"/>
      <c r="C309" s="262"/>
      <c r="D309" s="226"/>
      <c r="E309" s="227"/>
      <c r="F309" s="228"/>
      <c r="G309" s="385">
        <v>365</v>
      </c>
      <c r="H309" s="229"/>
      <c r="I309" s="233"/>
      <c r="J309" s="178">
        <f t="shared" si="13"/>
        <v>0</v>
      </c>
      <c r="K309" s="178">
        <f t="shared" si="14"/>
        <v>0</v>
      </c>
      <c r="L309" s="227"/>
      <c r="M309" s="234"/>
      <c r="N309" s="178">
        <f t="shared" si="15"/>
        <v>0</v>
      </c>
      <c r="O309" s="178">
        <f t="shared" si="16"/>
        <v>0</v>
      </c>
      <c r="P309" s="262"/>
    </row>
    <row r="310" spans="2:16" x14ac:dyDescent="0.25">
      <c r="B310" s="293"/>
      <c r="C310" s="262"/>
      <c r="D310" s="226"/>
      <c r="E310" s="227"/>
      <c r="F310" s="228"/>
      <c r="G310" s="385">
        <v>365</v>
      </c>
      <c r="H310" s="229"/>
      <c r="I310" s="233"/>
      <c r="J310" s="178">
        <f t="shared" si="13"/>
        <v>0</v>
      </c>
      <c r="K310" s="178">
        <f t="shared" si="14"/>
        <v>0</v>
      </c>
      <c r="L310" s="227"/>
      <c r="M310" s="234"/>
      <c r="N310" s="178">
        <f t="shared" si="15"/>
        <v>0</v>
      </c>
      <c r="O310" s="178">
        <f t="shared" si="16"/>
        <v>0</v>
      </c>
      <c r="P310" s="262"/>
    </row>
    <row r="311" spans="2:16" x14ac:dyDescent="0.25">
      <c r="B311" s="293"/>
      <c r="C311" s="262"/>
      <c r="D311" s="226"/>
      <c r="E311" s="227"/>
      <c r="F311" s="228"/>
      <c r="G311" s="385">
        <v>365</v>
      </c>
      <c r="H311" s="229"/>
      <c r="I311" s="233"/>
      <c r="J311" s="178">
        <f t="shared" si="13"/>
        <v>0</v>
      </c>
      <c r="K311" s="178">
        <f t="shared" si="14"/>
        <v>0</v>
      </c>
      <c r="L311" s="227"/>
      <c r="M311" s="234"/>
      <c r="N311" s="178">
        <f t="shared" si="15"/>
        <v>0</v>
      </c>
      <c r="O311" s="178">
        <f t="shared" si="16"/>
        <v>0</v>
      </c>
      <c r="P311" s="262"/>
    </row>
    <row r="312" spans="2:16" x14ac:dyDescent="0.25">
      <c r="B312" s="293"/>
      <c r="C312" s="262"/>
      <c r="D312" s="226"/>
      <c r="E312" s="227"/>
      <c r="F312" s="228"/>
      <c r="G312" s="385">
        <v>365</v>
      </c>
      <c r="H312" s="229"/>
      <c r="I312" s="233"/>
      <c r="J312" s="178">
        <f t="shared" si="13"/>
        <v>0</v>
      </c>
      <c r="K312" s="178">
        <f t="shared" si="14"/>
        <v>0</v>
      </c>
      <c r="L312" s="227"/>
      <c r="M312" s="234"/>
      <c r="N312" s="178">
        <f t="shared" si="15"/>
        <v>0</v>
      </c>
      <c r="O312" s="178">
        <f t="shared" si="16"/>
        <v>0</v>
      </c>
      <c r="P312" s="262"/>
    </row>
    <row r="313" spans="2:16" x14ac:dyDescent="0.25">
      <c r="B313" s="293"/>
      <c r="C313" s="262"/>
      <c r="D313" s="226"/>
      <c r="E313" s="227"/>
      <c r="F313" s="228"/>
      <c r="G313" s="385">
        <v>365</v>
      </c>
      <c r="H313" s="229"/>
      <c r="I313" s="233"/>
      <c r="J313" s="178">
        <f t="shared" si="13"/>
        <v>0</v>
      </c>
      <c r="K313" s="178">
        <f t="shared" si="14"/>
        <v>0</v>
      </c>
      <c r="L313" s="227"/>
      <c r="M313" s="234"/>
      <c r="N313" s="178">
        <f t="shared" si="15"/>
        <v>0</v>
      </c>
      <c r="O313" s="178">
        <f t="shared" si="16"/>
        <v>0</v>
      </c>
      <c r="P313" s="262"/>
    </row>
    <row r="314" spans="2:16" x14ac:dyDescent="0.25">
      <c r="B314" s="293"/>
      <c r="C314" s="262"/>
      <c r="D314" s="226"/>
      <c r="E314" s="227"/>
      <c r="F314" s="228"/>
      <c r="G314" s="385">
        <v>365</v>
      </c>
      <c r="H314" s="229"/>
      <c r="I314" s="233"/>
      <c r="J314" s="178">
        <f t="shared" si="13"/>
        <v>0</v>
      </c>
      <c r="K314" s="178">
        <f t="shared" si="14"/>
        <v>0</v>
      </c>
      <c r="L314" s="227"/>
      <c r="M314" s="234"/>
      <c r="N314" s="178">
        <f t="shared" si="15"/>
        <v>0</v>
      </c>
      <c r="O314" s="178">
        <f t="shared" si="16"/>
        <v>0</v>
      </c>
      <c r="P314" s="262"/>
    </row>
    <row r="315" spans="2:16" x14ac:dyDescent="0.25">
      <c r="B315" s="293"/>
      <c r="C315" s="262"/>
      <c r="D315" s="226"/>
      <c r="E315" s="227"/>
      <c r="F315" s="228"/>
      <c r="G315" s="385">
        <v>365</v>
      </c>
      <c r="H315" s="229"/>
      <c r="I315" s="233"/>
      <c r="J315" s="178">
        <f t="shared" ref="J315:J378" si="17">IF($E315&gt;0,MIN(ROUND((ROUND($G$116*$F315/$G315,0))*H315/$E315,0),MAX(0,H315-I315)),0)</f>
        <v>0</v>
      </c>
      <c r="K315" s="178">
        <f t="shared" ref="K315:K378" si="18">IF($E315&gt;0,H315-I315-J315,0)</f>
        <v>0</v>
      </c>
      <c r="L315" s="227"/>
      <c r="M315" s="234"/>
      <c r="N315" s="178">
        <f t="shared" ref="N315:N378" si="19">IF($E315&gt;0,MIN(ROUND((ROUND($G$116*$F315/$G315,0))*L315/$E315,0),MAX(0,L315-M315)),0)</f>
        <v>0</v>
      </c>
      <c r="O315" s="178">
        <f t="shared" ref="O315:O378" si="20">IF($E315&gt;0,L315-M315-N315,0)</f>
        <v>0</v>
      </c>
      <c r="P315" s="262"/>
    </row>
    <row r="316" spans="2:16" x14ac:dyDescent="0.25">
      <c r="B316" s="293"/>
      <c r="C316" s="262"/>
      <c r="D316" s="226"/>
      <c r="E316" s="227"/>
      <c r="F316" s="228"/>
      <c r="G316" s="385">
        <v>365</v>
      </c>
      <c r="H316" s="229"/>
      <c r="I316" s="233"/>
      <c r="J316" s="178">
        <f t="shared" si="17"/>
        <v>0</v>
      </c>
      <c r="K316" s="178">
        <f t="shared" si="18"/>
        <v>0</v>
      </c>
      <c r="L316" s="227"/>
      <c r="M316" s="234"/>
      <c r="N316" s="178">
        <f t="shared" si="19"/>
        <v>0</v>
      </c>
      <c r="O316" s="178">
        <f t="shared" si="20"/>
        <v>0</v>
      </c>
      <c r="P316" s="262"/>
    </row>
    <row r="317" spans="2:16" x14ac:dyDescent="0.25">
      <c r="B317" s="293"/>
      <c r="C317" s="262"/>
      <c r="D317" s="226"/>
      <c r="E317" s="227"/>
      <c r="F317" s="228"/>
      <c r="G317" s="385">
        <v>365</v>
      </c>
      <c r="H317" s="229"/>
      <c r="I317" s="233"/>
      <c r="J317" s="178">
        <f t="shared" si="17"/>
        <v>0</v>
      </c>
      <c r="K317" s="178">
        <f t="shared" si="18"/>
        <v>0</v>
      </c>
      <c r="L317" s="227"/>
      <c r="M317" s="234"/>
      <c r="N317" s="178">
        <f t="shared" si="19"/>
        <v>0</v>
      </c>
      <c r="O317" s="178">
        <f t="shared" si="20"/>
        <v>0</v>
      </c>
      <c r="P317" s="262"/>
    </row>
    <row r="318" spans="2:16" x14ac:dyDescent="0.25">
      <c r="B318" s="293"/>
      <c r="C318" s="262"/>
      <c r="D318" s="226"/>
      <c r="E318" s="227"/>
      <c r="F318" s="228"/>
      <c r="G318" s="385">
        <v>365</v>
      </c>
      <c r="H318" s="229"/>
      <c r="I318" s="233"/>
      <c r="J318" s="178">
        <f t="shared" si="17"/>
        <v>0</v>
      </c>
      <c r="K318" s="178">
        <f t="shared" si="18"/>
        <v>0</v>
      </c>
      <c r="L318" s="227"/>
      <c r="M318" s="234"/>
      <c r="N318" s="178">
        <f t="shared" si="19"/>
        <v>0</v>
      </c>
      <c r="O318" s="178">
        <f t="shared" si="20"/>
        <v>0</v>
      </c>
      <c r="P318" s="262"/>
    </row>
    <row r="319" spans="2:16" x14ac:dyDescent="0.25">
      <c r="B319" s="293"/>
      <c r="C319" s="262"/>
      <c r="D319" s="226"/>
      <c r="E319" s="227"/>
      <c r="F319" s="228"/>
      <c r="G319" s="385">
        <v>365</v>
      </c>
      <c r="H319" s="229"/>
      <c r="I319" s="233"/>
      <c r="J319" s="178">
        <f t="shared" si="17"/>
        <v>0</v>
      </c>
      <c r="K319" s="178">
        <f t="shared" si="18"/>
        <v>0</v>
      </c>
      <c r="L319" s="227"/>
      <c r="M319" s="234"/>
      <c r="N319" s="178">
        <f t="shared" si="19"/>
        <v>0</v>
      </c>
      <c r="O319" s="178">
        <f t="shared" si="20"/>
        <v>0</v>
      </c>
      <c r="P319" s="262"/>
    </row>
    <row r="320" spans="2:16" x14ac:dyDescent="0.25">
      <c r="B320" s="293"/>
      <c r="C320" s="262"/>
      <c r="D320" s="226"/>
      <c r="E320" s="227"/>
      <c r="F320" s="228"/>
      <c r="G320" s="385">
        <v>365</v>
      </c>
      <c r="H320" s="229"/>
      <c r="I320" s="233"/>
      <c r="J320" s="178">
        <f t="shared" si="17"/>
        <v>0</v>
      </c>
      <c r="K320" s="178">
        <f t="shared" si="18"/>
        <v>0</v>
      </c>
      <c r="L320" s="227"/>
      <c r="M320" s="234"/>
      <c r="N320" s="178">
        <f t="shared" si="19"/>
        <v>0</v>
      </c>
      <c r="O320" s="178">
        <f t="shared" si="20"/>
        <v>0</v>
      </c>
      <c r="P320" s="262"/>
    </row>
    <row r="321" spans="2:16" x14ac:dyDescent="0.25">
      <c r="B321" s="293"/>
      <c r="C321" s="262"/>
      <c r="D321" s="226"/>
      <c r="E321" s="227"/>
      <c r="F321" s="228"/>
      <c r="G321" s="385">
        <v>365</v>
      </c>
      <c r="H321" s="229"/>
      <c r="I321" s="233"/>
      <c r="J321" s="178">
        <f t="shared" si="17"/>
        <v>0</v>
      </c>
      <c r="K321" s="178">
        <f t="shared" si="18"/>
        <v>0</v>
      </c>
      <c r="L321" s="227"/>
      <c r="M321" s="234"/>
      <c r="N321" s="178">
        <f t="shared" si="19"/>
        <v>0</v>
      </c>
      <c r="O321" s="178">
        <f t="shared" si="20"/>
        <v>0</v>
      </c>
      <c r="P321" s="262"/>
    </row>
    <row r="322" spans="2:16" x14ac:dyDescent="0.25">
      <c r="B322" s="293"/>
      <c r="C322" s="262"/>
      <c r="D322" s="226"/>
      <c r="E322" s="227"/>
      <c r="F322" s="228"/>
      <c r="G322" s="385">
        <v>365</v>
      </c>
      <c r="H322" s="229"/>
      <c r="I322" s="233"/>
      <c r="J322" s="178">
        <f t="shared" si="17"/>
        <v>0</v>
      </c>
      <c r="K322" s="178">
        <f t="shared" si="18"/>
        <v>0</v>
      </c>
      <c r="L322" s="227"/>
      <c r="M322" s="234"/>
      <c r="N322" s="178">
        <f t="shared" si="19"/>
        <v>0</v>
      </c>
      <c r="O322" s="178">
        <f t="shared" si="20"/>
        <v>0</v>
      </c>
      <c r="P322" s="262"/>
    </row>
    <row r="323" spans="2:16" x14ac:dyDescent="0.25">
      <c r="B323" s="293"/>
      <c r="C323" s="262"/>
      <c r="D323" s="226"/>
      <c r="E323" s="227"/>
      <c r="F323" s="228"/>
      <c r="G323" s="385">
        <v>365</v>
      </c>
      <c r="H323" s="229"/>
      <c r="I323" s="233"/>
      <c r="J323" s="178">
        <f t="shared" si="17"/>
        <v>0</v>
      </c>
      <c r="K323" s="178">
        <f t="shared" si="18"/>
        <v>0</v>
      </c>
      <c r="L323" s="227"/>
      <c r="M323" s="234"/>
      <c r="N323" s="178">
        <f t="shared" si="19"/>
        <v>0</v>
      </c>
      <c r="O323" s="178">
        <f t="shared" si="20"/>
        <v>0</v>
      </c>
      <c r="P323" s="262"/>
    </row>
    <row r="324" spans="2:16" x14ac:dyDescent="0.25">
      <c r="B324" s="293"/>
      <c r="C324" s="262"/>
      <c r="D324" s="226"/>
      <c r="E324" s="227"/>
      <c r="F324" s="228"/>
      <c r="G324" s="385">
        <v>365</v>
      </c>
      <c r="H324" s="229"/>
      <c r="I324" s="233"/>
      <c r="J324" s="178">
        <f t="shared" si="17"/>
        <v>0</v>
      </c>
      <c r="K324" s="178">
        <f t="shared" si="18"/>
        <v>0</v>
      </c>
      <c r="L324" s="227"/>
      <c r="M324" s="234"/>
      <c r="N324" s="178">
        <f t="shared" si="19"/>
        <v>0</v>
      </c>
      <c r="O324" s="178">
        <f t="shared" si="20"/>
        <v>0</v>
      </c>
      <c r="P324" s="262"/>
    </row>
    <row r="325" spans="2:16" x14ac:dyDescent="0.25">
      <c r="B325" s="293"/>
      <c r="C325" s="262"/>
      <c r="D325" s="226"/>
      <c r="E325" s="227"/>
      <c r="F325" s="228"/>
      <c r="G325" s="385">
        <v>365</v>
      </c>
      <c r="H325" s="229"/>
      <c r="I325" s="233"/>
      <c r="J325" s="178">
        <f t="shared" si="17"/>
        <v>0</v>
      </c>
      <c r="K325" s="178">
        <f t="shared" si="18"/>
        <v>0</v>
      </c>
      <c r="L325" s="227"/>
      <c r="M325" s="234"/>
      <c r="N325" s="178">
        <f t="shared" si="19"/>
        <v>0</v>
      </c>
      <c r="O325" s="178">
        <f t="shared" si="20"/>
        <v>0</v>
      </c>
      <c r="P325" s="262"/>
    </row>
    <row r="326" spans="2:16" x14ac:dyDescent="0.25">
      <c r="B326" s="293"/>
      <c r="C326" s="262"/>
      <c r="D326" s="226"/>
      <c r="E326" s="227"/>
      <c r="F326" s="228"/>
      <c r="G326" s="385">
        <v>365</v>
      </c>
      <c r="H326" s="229"/>
      <c r="I326" s="233"/>
      <c r="J326" s="178">
        <f t="shared" si="17"/>
        <v>0</v>
      </c>
      <c r="K326" s="178">
        <f t="shared" si="18"/>
        <v>0</v>
      </c>
      <c r="L326" s="227"/>
      <c r="M326" s="234"/>
      <c r="N326" s="178">
        <f t="shared" si="19"/>
        <v>0</v>
      </c>
      <c r="O326" s="178">
        <f t="shared" si="20"/>
        <v>0</v>
      </c>
      <c r="P326" s="262"/>
    </row>
    <row r="327" spans="2:16" x14ac:dyDescent="0.25">
      <c r="B327" s="293"/>
      <c r="C327" s="262"/>
      <c r="D327" s="226"/>
      <c r="E327" s="227"/>
      <c r="F327" s="228"/>
      <c r="G327" s="385">
        <v>365</v>
      </c>
      <c r="H327" s="229"/>
      <c r="I327" s="233"/>
      <c r="J327" s="178">
        <f t="shared" si="17"/>
        <v>0</v>
      </c>
      <c r="K327" s="178">
        <f t="shared" si="18"/>
        <v>0</v>
      </c>
      <c r="L327" s="227"/>
      <c r="M327" s="234"/>
      <c r="N327" s="178">
        <f t="shared" si="19"/>
        <v>0</v>
      </c>
      <c r="O327" s="178">
        <f t="shared" si="20"/>
        <v>0</v>
      </c>
      <c r="P327" s="262"/>
    </row>
    <row r="328" spans="2:16" x14ac:dyDescent="0.25">
      <c r="B328" s="293"/>
      <c r="C328" s="262"/>
      <c r="D328" s="226"/>
      <c r="E328" s="227"/>
      <c r="F328" s="228"/>
      <c r="G328" s="385">
        <v>365</v>
      </c>
      <c r="H328" s="229"/>
      <c r="I328" s="233"/>
      <c r="J328" s="178">
        <f t="shared" si="17"/>
        <v>0</v>
      </c>
      <c r="K328" s="178">
        <f t="shared" si="18"/>
        <v>0</v>
      </c>
      <c r="L328" s="227"/>
      <c r="M328" s="234"/>
      <c r="N328" s="178">
        <f t="shared" si="19"/>
        <v>0</v>
      </c>
      <c r="O328" s="178">
        <f t="shared" si="20"/>
        <v>0</v>
      </c>
      <c r="P328" s="262"/>
    </row>
    <row r="329" spans="2:16" x14ac:dyDescent="0.25">
      <c r="B329" s="293"/>
      <c r="C329" s="262"/>
      <c r="D329" s="226"/>
      <c r="E329" s="227"/>
      <c r="F329" s="228"/>
      <c r="G329" s="385">
        <v>365</v>
      </c>
      <c r="H329" s="229"/>
      <c r="I329" s="233"/>
      <c r="J329" s="178">
        <f t="shared" si="17"/>
        <v>0</v>
      </c>
      <c r="K329" s="178">
        <f t="shared" si="18"/>
        <v>0</v>
      </c>
      <c r="L329" s="227"/>
      <c r="M329" s="234"/>
      <c r="N329" s="178">
        <f t="shared" si="19"/>
        <v>0</v>
      </c>
      <c r="O329" s="178">
        <f t="shared" si="20"/>
        <v>0</v>
      </c>
      <c r="P329" s="262"/>
    </row>
    <row r="330" spans="2:16" x14ac:dyDescent="0.25">
      <c r="B330" s="293"/>
      <c r="C330" s="262"/>
      <c r="D330" s="226"/>
      <c r="E330" s="227"/>
      <c r="F330" s="228"/>
      <c r="G330" s="385">
        <v>365</v>
      </c>
      <c r="H330" s="229"/>
      <c r="I330" s="233"/>
      <c r="J330" s="178">
        <f t="shared" si="17"/>
        <v>0</v>
      </c>
      <c r="K330" s="178">
        <f t="shared" si="18"/>
        <v>0</v>
      </c>
      <c r="L330" s="227"/>
      <c r="M330" s="234"/>
      <c r="N330" s="178">
        <f t="shared" si="19"/>
        <v>0</v>
      </c>
      <c r="O330" s="178">
        <f t="shared" si="20"/>
        <v>0</v>
      </c>
      <c r="P330" s="262"/>
    </row>
    <row r="331" spans="2:16" x14ac:dyDescent="0.25">
      <c r="B331" s="293"/>
      <c r="C331" s="262"/>
      <c r="D331" s="226"/>
      <c r="E331" s="227"/>
      <c r="F331" s="228"/>
      <c r="G331" s="385">
        <v>365</v>
      </c>
      <c r="H331" s="229"/>
      <c r="I331" s="233"/>
      <c r="J331" s="178">
        <f t="shared" si="17"/>
        <v>0</v>
      </c>
      <c r="K331" s="178">
        <f t="shared" si="18"/>
        <v>0</v>
      </c>
      <c r="L331" s="227"/>
      <c r="M331" s="234"/>
      <c r="N331" s="178">
        <f t="shared" si="19"/>
        <v>0</v>
      </c>
      <c r="O331" s="178">
        <f t="shared" si="20"/>
        <v>0</v>
      </c>
      <c r="P331" s="262"/>
    </row>
    <row r="332" spans="2:16" x14ac:dyDescent="0.25">
      <c r="B332" s="293"/>
      <c r="C332" s="262"/>
      <c r="D332" s="226"/>
      <c r="E332" s="227"/>
      <c r="F332" s="228"/>
      <c r="G332" s="385">
        <v>365</v>
      </c>
      <c r="H332" s="229"/>
      <c r="I332" s="233"/>
      <c r="J332" s="178">
        <f t="shared" si="17"/>
        <v>0</v>
      </c>
      <c r="K332" s="178">
        <f t="shared" si="18"/>
        <v>0</v>
      </c>
      <c r="L332" s="227"/>
      <c r="M332" s="234"/>
      <c r="N332" s="178">
        <f t="shared" si="19"/>
        <v>0</v>
      </c>
      <c r="O332" s="178">
        <f t="shared" si="20"/>
        <v>0</v>
      </c>
      <c r="P332" s="262"/>
    </row>
    <row r="333" spans="2:16" x14ac:dyDescent="0.25">
      <c r="B333" s="293"/>
      <c r="C333" s="262"/>
      <c r="D333" s="226"/>
      <c r="E333" s="227"/>
      <c r="F333" s="228"/>
      <c r="G333" s="385">
        <v>365</v>
      </c>
      <c r="H333" s="229"/>
      <c r="I333" s="233"/>
      <c r="J333" s="178">
        <f t="shared" si="17"/>
        <v>0</v>
      </c>
      <c r="K333" s="178">
        <f t="shared" si="18"/>
        <v>0</v>
      </c>
      <c r="L333" s="227"/>
      <c r="M333" s="234"/>
      <c r="N333" s="178">
        <f t="shared" si="19"/>
        <v>0</v>
      </c>
      <c r="O333" s="178">
        <f t="shared" si="20"/>
        <v>0</v>
      </c>
      <c r="P333" s="262"/>
    </row>
    <row r="334" spans="2:16" x14ac:dyDescent="0.25">
      <c r="B334" s="293"/>
      <c r="C334" s="262"/>
      <c r="D334" s="226"/>
      <c r="E334" s="227"/>
      <c r="F334" s="228"/>
      <c r="G334" s="385">
        <v>365</v>
      </c>
      <c r="H334" s="229"/>
      <c r="I334" s="233"/>
      <c r="J334" s="178">
        <f t="shared" si="17"/>
        <v>0</v>
      </c>
      <c r="K334" s="178">
        <f t="shared" si="18"/>
        <v>0</v>
      </c>
      <c r="L334" s="227"/>
      <c r="M334" s="234"/>
      <c r="N334" s="178">
        <f t="shared" si="19"/>
        <v>0</v>
      </c>
      <c r="O334" s="178">
        <f t="shared" si="20"/>
        <v>0</v>
      </c>
      <c r="P334" s="262"/>
    </row>
    <row r="335" spans="2:16" x14ac:dyDescent="0.25">
      <c r="B335" s="293"/>
      <c r="C335" s="262"/>
      <c r="D335" s="226"/>
      <c r="E335" s="227"/>
      <c r="F335" s="228"/>
      <c r="G335" s="385">
        <v>365</v>
      </c>
      <c r="H335" s="229"/>
      <c r="I335" s="233"/>
      <c r="J335" s="178">
        <f t="shared" si="17"/>
        <v>0</v>
      </c>
      <c r="K335" s="178">
        <f t="shared" si="18"/>
        <v>0</v>
      </c>
      <c r="L335" s="227"/>
      <c r="M335" s="234"/>
      <c r="N335" s="178">
        <f t="shared" si="19"/>
        <v>0</v>
      </c>
      <c r="O335" s="178">
        <f t="shared" si="20"/>
        <v>0</v>
      </c>
      <c r="P335" s="262"/>
    </row>
    <row r="336" spans="2:16" x14ac:dyDescent="0.25">
      <c r="B336" s="293"/>
      <c r="C336" s="262"/>
      <c r="D336" s="226"/>
      <c r="E336" s="227"/>
      <c r="F336" s="228"/>
      <c r="G336" s="385">
        <v>365</v>
      </c>
      <c r="H336" s="229"/>
      <c r="I336" s="233"/>
      <c r="J336" s="178">
        <f t="shared" si="17"/>
        <v>0</v>
      </c>
      <c r="K336" s="178">
        <f t="shared" si="18"/>
        <v>0</v>
      </c>
      <c r="L336" s="227"/>
      <c r="M336" s="234"/>
      <c r="N336" s="178">
        <f t="shared" si="19"/>
        <v>0</v>
      </c>
      <c r="O336" s="178">
        <f t="shared" si="20"/>
        <v>0</v>
      </c>
      <c r="P336" s="262"/>
    </row>
    <row r="337" spans="2:16" x14ac:dyDescent="0.25">
      <c r="B337" s="293"/>
      <c r="C337" s="262"/>
      <c r="D337" s="226"/>
      <c r="E337" s="227"/>
      <c r="F337" s="228"/>
      <c r="G337" s="385">
        <v>365</v>
      </c>
      <c r="H337" s="229"/>
      <c r="I337" s="233"/>
      <c r="J337" s="178">
        <f t="shared" si="17"/>
        <v>0</v>
      </c>
      <c r="K337" s="178">
        <f t="shared" si="18"/>
        <v>0</v>
      </c>
      <c r="L337" s="227"/>
      <c r="M337" s="234"/>
      <c r="N337" s="178">
        <f t="shared" si="19"/>
        <v>0</v>
      </c>
      <c r="O337" s="178">
        <f t="shared" si="20"/>
        <v>0</v>
      </c>
      <c r="P337" s="262"/>
    </row>
    <row r="338" spans="2:16" x14ac:dyDescent="0.25">
      <c r="B338" s="293"/>
      <c r="C338" s="262"/>
      <c r="D338" s="226"/>
      <c r="E338" s="227"/>
      <c r="F338" s="228"/>
      <c r="G338" s="385">
        <v>365</v>
      </c>
      <c r="H338" s="229"/>
      <c r="I338" s="233"/>
      <c r="J338" s="178">
        <f t="shared" si="17"/>
        <v>0</v>
      </c>
      <c r="K338" s="178">
        <f t="shared" si="18"/>
        <v>0</v>
      </c>
      <c r="L338" s="227"/>
      <c r="M338" s="234"/>
      <c r="N338" s="178">
        <f t="shared" si="19"/>
        <v>0</v>
      </c>
      <c r="O338" s="178">
        <f t="shared" si="20"/>
        <v>0</v>
      </c>
      <c r="P338" s="262"/>
    </row>
    <row r="339" spans="2:16" x14ac:dyDescent="0.25">
      <c r="B339" s="293"/>
      <c r="C339" s="262"/>
      <c r="D339" s="226"/>
      <c r="E339" s="227"/>
      <c r="F339" s="228"/>
      <c r="G339" s="385">
        <v>365</v>
      </c>
      <c r="H339" s="229"/>
      <c r="I339" s="233"/>
      <c r="J339" s="178">
        <f t="shared" si="17"/>
        <v>0</v>
      </c>
      <c r="K339" s="178">
        <f t="shared" si="18"/>
        <v>0</v>
      </c>
      <c r="L339" s="227"/>
      <c r="M339" s="234"/>
      <c r="N339" s="178">
        <f t="shared" si="19"/>
        <v>0</v>
      </c>
      <c r="O339" s="178">
        <f t="shared" si="20"/>
        <v>0</v>
      </c>
      <c r="P339" s="262"/>
    </row>
    <row r="340" spans="2:16" x14ac:dyDescent="0.25">
      <c r="B340" s="293"/>
      <c r="C340" s="262"/>
      <c r="D340" s="226"/>
      <c r="E340" s="227"/>
      <c r="F340" s="228"/>
      <c r="G340" s="385">
        <v>365</v>
      </c>
      <c r="H340" s="229"/>
      <c r="I340" s="233"/>
      <c r="J340" s="178">
        <f t="shared" si="17"/>
        <v>0</v>
      </c>
      <c r="K340" s="178">
        <f t="shared" si="18"/>
        <v>0</v>
      </c>
      <c r="L340" s="227"/>
      <c r="M340" s="234"/>
      <c r="N340" s="178">
        <f t="shared" si="19"/>
        <v>0</v>
      </c>
      <c r="O340" s="178">
        <f t="shared" si="20"/>
        <v>0</v>
      </c>
      <c r="P340" s="262"/>
    </row>
    <row r="341" spans="2:16" x14ac:dyDescent="0.25">
      <c r="B341" s="293"/>
      <c r="C341" s="262"/>
      <c r="D341" s="226"/>
      <c r="E341" s="227"/>
      <c r="F341" s="228"/>
      <c r="G341" s="385">
        <v>365</v>
      </c>
      <c r="H341" s="229"/>
      <c r="I341" s="233"/>
      <c r="J341" s="178">
        <f t="shared" si="17"/>
        <v>0</v>
      </c>
      <c r="K341" s="178">
        <f t="shared" si="18"/>
        <v>0</v>
      </c>
      <c r="L341" s="227"/>
      <c r="M341" s="234"/>
      <c r="N341" s="178">
        <f t="shared" si="19"/>
        <v>0</v>
      </c>
      <c r="O341" s="178">
        <f t="shared" si="20"/>
        <v>0</v>
      </c>
      <c r="P341" s="262"/>
    </row>
    <row r="342" spans="2:16" x14ac:dyDescent="0.25">
      <c r="B342" s="293"/>
      <c r="C342" s="262"/>
      <c r="D342" s="226"/>
      <c r="E342" s="227"/>
      <c r="F342" s="228"/>
      <c r="G342" s="385">
        <v>365</v>
      </c>
      <c r="H342" s="229"/>
      <c r="I342" s="233"/>
      <c r="J342" s="178">
        <f t="shared" si="17"/>
        <v>0</v>
      </c>
      <c r="K342" s="178">
        <f t="shared" si="18"/>
        <v>0</v>
      </c>
      <c r="L342" s="227"/>
      <c r="M342" s="234"/>
      <c r="N342" s="178">
        <f t="shared" si="19"/>
        <v>0</v>
      </c>
      <c r="O342" s="178">
        <f t="shared" si="20"/>
        <v>0</v>
      </c>
      <c r="P342" s="262"/>
    </row>
    <row r="343" spans="2:16" x14ac:dyDescent="0.25">
      <c r="B343" s="293"/>
      <c r="C343" s="262"/>
      <c r="D343" s="226"/>
      <c r="E343" s="227"/>
      <c r="F343" s="228"/>
      <c r="G343" s="385">
        <v>365</v>
      </c>
      <c r="H343" s="229"/>
      <c r="I343" s="233"/>
      <c r="J343" s="178">
        <f t="shared" si="17"/>
        <v>0</v>
      </c>
      <c r="K343" s="178">
        <f t="shared" si="18"/>
        <v>0</v>
      </c>
      <c r="L343" s="227"/>
      <c r="M343" s="234"/>
      <c r="N343" s="178">
        <f t="shared" si="19"/>
        <v>0</v>
      </c>
      <c r="O343" s="178">
        <f t="shared" si="20"/>
        <v>0</v>
      </c>
      <c r="P343" s="262"/>
    </row>
    <row r="344" spans="2:16" x14ac:dyDescent="0.25">
      <c r="B344" s="293"/>
      <c r="C344" s="262"/>
      <c r="D344" s="226"/>
      <c r="E344" s="227"/>
      <c r="F344" s="228"/>
      <c r="G344" s="385">
        <v>365</v>
      </c>
      <c r="H344" s="229"/>
      <c r="I344" s="233"/>
      <c r="J344" s="178">
        <f t="shared" si="17"/>
        <v>0</v>
      </c>
      <c r="K344" s="178">
        <f t="shared" si="18"/>
        <v>0</v>
      </c>
      <c r="L344" s="227"/>
      <c r="M344" s="234"/>
      <c r="N344" s="178">
        <f t="shared" si="19"/>
        <v>0</v>
      </c>
      <c r="O344" s="178">
        <f t="shared" si="20"/>
        <v>0</v>
      </c>
      <c r="P344" s="262"/>
    </row>
    <row r="345" spans="2:16" x14ac:dyDescent="0.25">
      <c r="B345" s="293"/>
      <c r="C345" s="262"/>
      <c r="D345" s="226"/>
      <c r="E345" s="227"/>
      <c r="F345" s="228"/>
      <c r="G345" s="385">
        <v>365</v>
      </c>
      <c r="H345" s="229"/>
      <c r="I345" s="233"/>
      <c r="J345" s="178">
        <f t="shared" si="17"/>
        <v>0</v>
      </c>
      <c r="K345" s="178">
        <f t="shared" si="18"/>
        <v>0</v>
      </c>
      <c r="L345" s="227"/>
      <c r="M345" s="234"/>
      <c r="N345" s="178">
        <f t="shared" si="19"/>
        <v>0</v>
      </c>
      <c r="O345" s="178">
        <f t="shared" si="20"/>
        <v>0</v>
      </c>
      <c r="P345" s="262"/>
    </row>
    <row r="346" spans="2:16" x14ac:dyDescent="0.25">
      <c r="B346" s="293"/>
      <c r="C346" s="262"/>
      <c r="D346" s="226"/>
      <c r="E346" s="227"/>
      <c r="F346" s="228"/>
      <c r="G346" s="385">
        <v>365</v>
      </c>
      <c r="H346" s="229"/>
      <c r="I346" s="233"/>
      <c r="J346" s="178">
        <f t="shared" si="17"/>
        <v>0</v>
      </c>
      <c r="K346" s="178">
        <f t="shared" si="18"/>
        <v>0</v>
      </c>
      <c r="L346" s="227"/>
      <c r="M346" s="234"/>
      <c r="N346" s="178">
        <f t="shared" si="19"/>
        <v>0</v>
      </c>
      <c r="O346" s="178">
        <f t="shared" si="20"/>
        <v>0</v>
      </c>
      <c r="P346" s="262"/>
    </row>
    <row r="347" spans="2:16" x14ac:dyDescent="0.25">
      <c r="B347" s="293"/>
      <c r="C347" s="262"/>
      <c r="D347" s="226"/>
      <c r="E347" s="227"/>
      <c r="F347" s="228"/>
      <c r="G347" s="385">
        <v>365</v>
      </c>
      <c r="H347" s="229"/>
      <c r="I347" s="233"/>
      <c r="J347" s="178">
        <f t="shared" si="17"/>
        <v>0</v>
      </c>
      <c r="K347" s="178">
        <f t="shared" si="18"/>
        <v>0</v>
      </c>
      <c r="L347" s="227"/>
      <c r="M347" s="234"/>
      <c r="N347" s="178">
        <f t="shared" si="19"/>
        <v>0</v>
      </c>
      <c r="O347" s="178">
        <f t="shared" si="20"/>
        <v>0</v>
      </c>
      <c r="P347" s="262"/>
    </row>
    <row r="348" spans="2:16" x14ac:dyDescent="0.25">
      <c r="B348" s="293"/>
      <c r="C348" s="262"/>
      <c r="D348" s="226"/>
      <c r="E348" s="227"/>
      <c r="F348" s="228"/>
      <c r="G348" s="385">
        <v>365</v>
      </c>
      <c r="H348" s="229"/>
      <c r="I348" s="233"/>
      <c r="J348" s="178">
        <f t="shared" si="17"/>
        <v>0</v>
      </c>
      <c r="K348" s="178">
        <f t="shared" si="18"/>
        <v>0</v>
      </c>
      <c r="L348" s="227"/>
      <c r="M348" s="234"/>
      <c r="N348" s="178">
        <f t="shared" si="19"/>
        <v>0</v>
      </c>
      <c r="O348" s="178">
        <f t="shared" si="20"/>
        <v>0</v>
      </c>
      <c r="P348" s="262"/>
    </row>
    <row r="349" spans="2:16" x14ac:dyDescent="0.25">
      <c r="B349" s="293"/>
      <c r="C349" s="262"/>
      <c r="D349" s="226"/>
      <c r="E349" s="227"/>
      <c r="F349" s="228"/>
      <c r="G349" s="385">
        <v>365</v>
      </c>
      <c r="H349" s="229"/>
      <c r="I349" s="233"/>
      <c r="J349" s="178">
        <f t="shared" si="17"/>
        <v>0</v>
      </c>
      <c r="K349" s="178">
        <f t="shared" si="18"/>
        <v>0</v>
      </c>
      <c r="L349" s="227"/>
      <c r="M349" s="234"/>
      <c r="N349" s="178">
        <f t="shared" si="19"/>
        <v>0</v>
      </c>
      <c r="O349" s="178">
        <f t="shared" si="20"/>
        <v>0</v>
      </c>
      <c r="P349" s="262"/>
    </row>
    <row r="350" spans="2:16" x14ac:dyDescent="0.25">
      <c r="B350" s="293"/>
      <c r="C350" s="262"/>
      <c r="D350" s="226"/>
      <c r="E350" s="227"/>
      <c r="F350" s="228"/>
      <c r="G350" s="385">
        <v>365</v>
      </c>
      <c r="H350" s="229"/>
      <c r="I350" s="233"/>
      <c r="J350" s="178">
        <f t="shared" si="17"/>
        <v>0</v>
      </c>
      <c r="K350" s="178">
        <f t="shared" si="18"/>
        <v>0</v>
      </c>
      <c r="L350" s="227"/>
      <c r="M350" s="234"/>
      <c r="N350" s="178">
        <f t="shared" si="19"/>
        <v>0</v>
      </c>
      <c r="O350" s="178">
        <f t="shared" si="20"/>
        <v>0</v>
      </c>
      <c r="P350" s="262"/>
    </row>
    <row r="351" spans="2:16" x14ac:dyDescent="0.25">
      <c r="B351" s="293"/>
      <c r="C351" s="262"/>
      <c r="D351" s="226"/>
      <c r="E351" s="227"/>
      <c r="F351" s="228"/>
      <c r="G351" s="385">
        <v>365</v>
      </c>
      <c r="H351" s="229"/>
      <c r="I351" s="233"/>
      <c r="J351" s="178">
        <f t="shared" si="17"/>
        <v>0</v>
      </c>
      <c r="K351" s="178">
        <f t="shared" si="18"/>
        <v>0</v>
      </c>
      <c r="L351" s="227"/>
      <c r="M351" s="234"/>
      <c r="N351" s="178">
        <f t="shared" si="19"/>
        <v>0</v>
      </c>
      <c r="O351" s="178">
        <f t="shared" si="20"/>
        <v>0</v>
      </c>
      <c r="P351" s="262"/>
    </row>
    <row r="352" spans="2:16" x14ac:dyDescent="0.25">
      <c r="B352" s="293"/>
      <c r="C352" s="262"/>
      <c r="D352" s="226"/>
      <c r="E352" s="227"/>
      <c r="F352" s="228"/>
      <c r="G352" s="385">
        <v>365</v>
      </c>
      <c r="H352" s="229"/>
      <c r="I352" s="233"/>
      <c r="J352" s="178">
        <f t="shared" si="17"/>
        <v>0</v>
      </c>
      <c r="K352" s="178">
        <f t="shared" si="18"/>
        <v>0</v>
      </c>
      <c r="L352" s="227"/>
      <c r="M352" s="234"/>
      <c r="N352" s="178">
        <f t="shared" si="19"/>
        <v>0</v>
      </c>
      <c r="O352" s="178">
        <f t="shared" si="20"/>
        <v>0</v>
      </c>
      <c r="P352" s="262"/>
    </row>
    <row r="353" spans="2:16" x14ac:dyDescent="0.25">
      <c r="B353" s="293"/>
      <c r="C353" s="262"/>
      <c r="D353" s="226"/>
      <c r="E353" s="227"/>
      <c r="F353" s="228"/>
      <c r="G353" s="385">
        <v>365</v>
      </c>
      <c r="H353" s="229"/>
      <c r="I353" s="233"/>
      <c r="J353" s="178">
        <f t="shared" si="17"/>
        <v>0</v>
      </c>
      <c r="K353" s="178">
        <f t="shared" si="18"/>
        <v>0</v>
      </c>
      <c r="L353" s="227"/>
      <c r="M353" s="234"/>
      <c r="N353" s="178">
        <f t="shared" si="19"/>
        <v>0</v>
      </c>
      <c r="O353" s="178">
        <f t="shared" si="20"/>
        <v>0</v>
      </c>
      <c r="P353" s="262"/>
    </row>
    <row r="354" spans="2:16" x14ac:dyDescent="0.25">
      <c r="B354" s="293"/>
      <c r="C354" s="262"/>
      <c r="D354" s="226"/>
      <c r="E354" s="227"/>
      <c r="F354" s="228"/>
      <c r="G354" s="385">
        <v>365</v>
      </c>
      <c r="H354" s="229"/>
      <c r="I354" s="233"/>
      <c r="J354" s="178">
        <f t="shared" si="17"/>
        <v>0</v>
      </c>
      <c r="K354" s="178">
        <f t="shared" si="18"/>
        <v>0</v>
      </c>
      <c r="L354" s="227"/>
      <c r="M354" s="234"/>
      <c r="N354" s="178">
        <f t="shared" si="19"/>
        <v>0</v>
      </c>
      <c r="O354" s="178">
        <f t="shared" si="20"/>
        <v>0</v>
      </c>
      <c r="P354" s="262"/>
    </row>
    <row r="355" spans="2:16" x14ac:dyDescent="0.25">
      <c r="B355" s="293"/>
      <c r="C355" s="262"/>
      <c r="D355" s="226"/>
      <c r="E355" s="227"/>
      <c r="F355" s="228"/>
      <c r="G355" s="385">
        <v>365</v>
      </c>
      <c r="H355" s="229"/>
      <c r="I355" s="233"/>
      <c r="J355" s="178">
        <f t="shared" si="17"/>
        <v>0</v>
      </c>
      <c r="K355" s="178">
        <f t="shared" si="18"/>
        <v>0</v>
      </c>
      <c r="L355" s="227"/>
      <c r="M355" s="234"/>
      <c r="N355" s="178">
        <f t="shared" si="19"/>
        <v>0</v>
      </c>
      <c r="O355" s="178">
        <f t="shared" si="20"/>
        <v>0</v>
      </c>
      <c r="P355" s="262"/>
    </row>
    <row r="356" spans="2:16" x14ac:dyDescent="0.25">
      <c r="B356" s="293"/>
      <c r="C356" s="262"/>
      <c r="D356" s="226"/>
      <c r="E356" s="227"/>
      <c r="F356" s="228"/>
      <c r="G356" s="385">
        <v>365</v>
      </c>
      <c r="H356" s="229"/>
      <c r="I356" s="233"/>
      <c r="J356" s="178">
        <f t="shared" si="17"/>
        <v>0</v>
      </c>
      <c r="K356" s="178">
        <f t="shared" si="18"/>
        <v>0</v>
      </c>
      <c r="L356" s="227"/>
      <c r="M356" s="234"/>
      <c r="N356" s="178">
        <f t="shared" si="19"/>
        <v>0</v>
      </c>
      <c r="O356" s="178">
        <f t="shared" si="20"/>
        <v>0</v>
      </c>
      <c r="P356" s="262"/>
    </row>
    <row r="357" spans="2:16" x14ac:dyDescent="0.25">
      <c r="B357" s="293"/>
      <c r="C357" s="262"/>
      <c r="D357" s="226"/>
      <c r="E357" s="227"/>
      <c r="F357" s="228"/>
      <c r="G357" s="385">
        <v>365</v>
      </c>
      <c r="H357" s="229"/>
      <c r="I357" s="233"/>
      <c r="J357" s="178">
        <f t="shared" si="17"/>
        <v>0</v>
      </c>
      <c r="K357" s="178">
        <f t="shared" si="18"/>
        <v>0</v>
      </c>
      <c r="L357" s="227"/>
      <c r="M357" s="234"/>
      <c r="N357" s="178">
        <f t="shared" si="19"/>
        <v>0</v>
      </c>
      <c r="O357" s="178">
        <f t="shared" si="20"/>
        <v>0</v>
      </c>
      <c r="P357" s="262"/>
    </row>
    <row r="358" spans="2:16" x14ac:dyDescent="0.25">
      <c r="B358" s="293"/>
      <c r="C358" s="262"/>
      <c r="D358" s="226"/>
      <c r="E358" s="227"/>
      <c r="F358" s="228"/>
      <c r="G358" s="385">
        <v>365</v>
      </c>
      <c r="H358" s="229"/>
      <c r="I358" s="233"/>
      <c r="J358" s="178">
        <f t="shared" si="17"/>
        <v>0</v>
      </c>
      <c r="K358" s="178">
        <f t="shared" si="18"/>
        <v>0</v>
      </c>
      <c r="L358" s="227"/>
      <c r="M358" s="234"/>
      <c r="N358" s="178">
        <f t="shared" si="19"/>
        <v>0</v>
      </c>
      <c r="O358" s="178">
        <f t="shared" si="20"/>
        <v>0</v>
      </c>
      <c r="P358" s="262"/>
    </row>
    <row r="359" spans="2:16" x14ac:dyDescent="0.25">
      <c r="B359" s="293"/>
      <c r="C359" s="262"/>
      <c r="D359" s="226"/>
      <c r="E359" s="227"/>
      <c r="F359" s="228"/>
      <c r="G359" s="385">
        <v>365</v>
      </c>
      <c r="H359" s="229"/>
      <c r="I359" s="233"/>
      <c r="J359" s="178">
        <f t="shared" si="17"/>
        <v>0</v>
      </c>
      <c r="K359" s="178">
        <f t="shared" si="18"/>
        <v>0</v>
      </c>
      <c r="L359" s="227"/>
      <c r="M359" s="234"/>
      <c r="N359" s="178">
        <f t="shared" si="19"/>
        <v>0</v>
      </c>
      <c r="O359" s="178">
        <f t="shared" si="20"/>
        <v>0</v>
      </c>
      <c r="P359" s="262"/>
    </row>
    <row r="360" spans="2:16" x14ac:dyDescent="0.25">
      <c r="B360" s="293"/>
      <c r="C360" s="262"/>
      <c r="D360" s="226"/>
      <c r="E360" s="227"/>
      <c r="F360" s="228"/>
      <c r="G360" s="385">
        <v>365</v>
      </c>
      <c r="H360" s="229"/>
      <c r="I360" s="233"/>
      <c r="J360" s="178">
        <f t="shared" si="17"/>
        <v>0</v>
      </c>
      <c r="K360" s="178">
        <f t="shared" si="18"/>
        <v>0</v>
      </c>
      <c r="L360" s="227"/>
      <c r="M360" s="234"/>
      <c r="N360" s="178">
        <f t="shared" si="19"/>
        <v>0</v>
      </c>
      <c r="O360" s="178">
        <f t="shared" si="20"/>
        <v>0</v>
      </c>
      <c r="P360" s="262"/>
    </row>
    <row r="361" spans="2:16" x14ac:dyDescent="0.25">
      <c r="B361" s="293"/>
      <c r="C361" s="262"/>
      <c r="D361" s="226"/>
      <c r="E361" s="227"/>
      <c r="F361" s="228"/>
      <c r="G361" s="385">
        <v>365</v>
      </c>
      <c r="H361" s="229"/>
      <c r="I361" s="233"/>
      <c r="J361" s="178">
        <f t="shared" si="17"/>
        <v>0</v>
      </c>
      <c r="K361" s="178">
        <f t="shared" si="18"/>
        <v>0</v>
      </c>
      <c r="L361" s="227"/>
      <c r="M361" s="234"/>
      <c r="N361" s="178">
        <f t="shared" si="19"/>
        <v>0</v>
      </c>
      <c r="O361" s="178">
        <f t="shared" si="20"/>
        <v>0</v>
      </c>
      <c r="P361" s="262"/>
    </row>
    <row r="362" spans="2:16" x14ac:dyDescent="0.25">
      <c r="B362" s="293"/>
      <c r="C362" s="262"/>
      <c r="D362" s="226"/>
      <c r="E362" s="227"/>
      <c r="F362" s="228"/>
      <c r="G362" s="385">
        <v>365</v>
      </c>
      <c r="H362" s="229"/>
      <c r="I362" s="233"/>
      <c r="J362" s="178">
        <f t="shared" si="17"/>
        <v>0</v>
      </c>
      <c r="K362" s="178">
        <f t="shared" si="18"/>
        <v>0</v>
      </c>
      <c r="L362" s="227"/>
      <c r="M362" s="234"/>
      <c r="N362" s="178">
        <f t="shared" si="19"/>
        <v>0</v>
      </c>
      <c r="O362" s="178">
        <f t="shared" si="20"/>
        <v>0</v>
      </c>
      <c r="P362" s="262"/>
    </row>
    <row r="363" spans="2:16" x14ac:dyDescent="0.25">
      <c r="B363" s="293"/>
      <c r="C363" s="262"/>
      <c r="D363" s="226"/>
      <c r="E363" s="227"/>
      <c r="F363" s="228"/>
      <c r="G363" s="385">
        <v>365</v>
      </c>
      <c r="H363" s="229"/>
      <c r="I363" s="233"/>
      <c r="J363" s="178">
        <f t="shared" si="17"/>
        <v>0</v>
      </c>
      <c r="K363" s="178">
        <f t="shared" si="18"/>
        <v>0</v>
      </c>
      <c r="L363" s="227"/>
      <c r="M363" s="234"/>
      <c r="N363" s="178">
        <f t="shared" si="19"/>
        <v>0</v>
      </c>
      <c r="O363" s="178">
        <f t="shared" si="20"/>
        <v>0</v>
      </c>
      <c r="P363" s="262"/>
    </row>
    <row r="364" spans="2:16" x14ac:dyDescent="0.25">
      <c r="B364" s="293"/>
      <c r="C364" s="262"/>
      <c r="D364" s="226"/>
      <c r="E364" s="227"/>
      <c r="F364" s="228"/>
      <c r="G364" s="385">
        <v>365</v>
      </c>
      <c r="H364" s="229"/>
      <c r="I364" s="233"/>
      <c r="J364" s="178">
        <f t="shared" si="17"/>
        <v>0</v>
      </c>
      <c r="K364" s="178">
        <f t="shared" si="18"/>
        <v>0</v>
      </c>
      <c r="L364" s="227"/>
      <c r="M364" s="234"/>
      <c r="N364" s="178">
        <f t="shared" si="19"/>
        <v>0</v>
      </c>
      <c r="O364" s="178">
        <f t="shared" si="20"/>
        <v>0</v>
      </c>
      <c r="P364" s="262"/>
    </row>
    <row r="365" spans="2:16" x14ac:dyDescent="0.25">
      <c r="B365" s="293"/>
      <c r="C365" s="262"/>
      <c r="D365" s="226"/>
      <c r="E365" s="227"/>
      <c r="F365" s="228"/>
      <c r="G365" s="385">
        <v>365</v>
      </c>
      <c r="H365" s="229"/>
      <c r="I365" s="233"/>
      <c r="J365" s="178">
        <f t="shared" si="17"/>
        <v>0</v>
      </c>
      <c r="K365" s="178">
        <f t="shared" si="18"/>
        <v>0</v>
      </c>
      <c r="L365" s="227"/>
      <c r="M365" s="234"/>
      <c r="N365" s="178">
        <f t="shared" si="19"/>
        <v>0</v>
      </c>
      <c r="O365" s="178">
        <f t="shared" si="20"/>
        <v>0</v>
      </c>
      <c r="P365" s="262"/>
    </row>
    <row r="366" spans="2:16" x14ac:dyDescent="0.25">
      <c r="B366" s="293"/>
      <c r="C366" s="262"/>
      <c r="D366" s="226"/>
      <c r="E366" s="227"/>
      <c r="F366" s="228"/>
      <c r="G366" s="385">
        <v>365</v>
      </c>
      <c r="H366" s="229"/>
      <c r="I366" s="233"/>
      <c r="J366" s="178">
        <f t="shared" si="17"/>
        <v>0</v>
      </c>
      <c r="K366" s="178">
        <f t="shared" si="18"/>
        <v>0</v>
      </c>
      <c r="L366" s="227"/>
      <c r="M366" s="234"/>
      <c r="N366" s="178">
        <f t="shared" si="19"/>
        <v>0</v>
      </c>
      <c r="O366" s="178">
        <f t="shared" si="20"/>
        <v>0</v>
      </c>
      <c r="P366" s="262"/>
    </row>
    <row r="367" spans="2:16" x14ac:dyDescent="0.25">
      <c r="B367" s="293"/>
      <c r="C367" s="262"/>
      <c r="D367" s="226"/>
      <c r="E367" s="227"/>
      <c r="F367" s="228"/>
      <c r="G367" s="385">
        <v>365</v>
      </c>
      <c r="H367" s="229"/>
      <c r="I367" s="233"/>
      <c r="J367" s="178">
        <f t="shared" si="17"/>
        <v>0</v>
      </c>
      <c r="K367" s="178">
        <f t="shared" si="18"/>
        <v>0</v>
      </c>
      <c r="L367" s="227"/>
      <c r="M367" s="234"/>
      <c r="N367" s="178">
        <f t="shared" si="19"/>
        <v>0</v>
      </c>
      <c r="O367" s="178">
        <f t="shared" si="20"/>
        <v>0</v>
      </c>
      <c r="P367" s="262"/>
    </row>
    <row r="368" spans="2:16" x14ac:dyDescent="0.25">
      <c r="B368" s="293"/>
      <c r="C368" s="262"/>
      <c r="D368" s="226"/>
      <c r="E368" s="227"/>
      <c r="F368" s="228"/>
      <c r="G368" s="385">
        <v>365</v>
      </c>
      <c r="H368" s="229"/>
      <c r="I368" s="233"/>
      <c r="J368" s="178">
        <f t="shared" si="17"/>
        <v>0</v>
      </c>
      <c r="K368" s="178">
        <f t="shared" si="18"/>
        <v>0</v>
      </c>
      <c r="L368" s="227"/>
      <c r="M368" s="234"/>
      <c r="N368" s="178">
        <f t="shared" si="19"/>
        <v>0</v>
      </c>
      <c r="O368" s="178">
        <f t="shared" si="20"/>
        <v>0</v>
      </c>
      <c r="P368" s="262"/>
    </row>
    <row r="369" spans="2:16" x14ac:dyDescent="0.25">
      <c r="B369" s="293"/>
      <c r="C369" s="262"/>
      <c r="D369" s="226"/>
      <c r="E369" s="227"/>
      <c r="F369" s="228"/>
      <c r="G369" s="385">
        <v>365</v>
      </c>
      <c r="H369" s="229"/>
      <c r="I369" s="233"/>
      <c r="J369" s="178">
        <f t="shared" si="17"/>
        <v>0</v>
      </c>
      <c r="K369" s="178">
        <f t="shared" si="18"/>
        <v>0</v>
      </c>
      <c r="L369" s="227"/>
      <c r="M369" s="234"/>
      <c r="N369" s="178">
        <f t="shared" si="19"/>
        <v>0</v>
      </c>
      <c r="O369" s="178">
        <f t="shared" si="20"/>
        <v>0</v>
      </c>
      <c r="P369" s="262"/>
    </row>
    <row r="370" spans="2:16" x14ac:dyDescent="0.25">
      <c r="B370" s="293"/>
      <c r="C370" s="262"/>
      <c r="D370" s="226"/>
      <c r="E370" s="227"/>
      <c r="F370" s="228"/>
      <c r="G370" s="385">
        <v>365</v>
      </c>
      <c r="H370" s="229"/>
      <c r="I370" s="233"/>
      <c r="J370" s="178">
        <f t="shared" si="17"/>
        <v>0</v>
      </c>
      <c r="K370" s="178">
        <f t="shared" si="18"/>
        <v>0</v>
      </c>
      <c r="L370" s="227"/>
      <c r="M370" s="234"/>
      <c r="N370" s="178">
        <f t="shared" si="19"/>
        <v>0</v>
      </c>
      <c r="O370" s="178">
        <f t="shared" si="20"/>
        <v>0</v>
      </c>
      <c r="P370" s="262"/>
    </row>
    <row r="371" spans="2:16" x14ac:dyDescent="0.25">
      <c r="B371" s="293"/>
      <c r="C371" s="262"/>
      <c r="D371" s="226"/>
      <c r="E371" s="227"/>
      <c r="F371" s="228"/>
      <c r="G371" s="385">
        <v>365</v>
      </c>
      <c r="H371" s="229"/>
      <c r="I371" s="233"/>
      <c r="J371" s="178">
        <f t="shared" si="17"/>
        <v>0</v>
      </c>
      <c r="K371" s="178">
        <f t="shared" si="18"/>
        <v>0</v>
      </c>
      <c r="L371" s="227"/>
      <c r="M371" s="234"/>
      <c r="N371" s="178">
        <f t="shared" si="19"/>
        <v>0</v>
      </c>
      <c r="O371" s="178">
        <f t="shared" si="20"/>
        <v>0</v>
      </c>
      <c r="P371" s="262"/>
    </row>
    <row r="372" spans="2:16" x14ac:dyDescent="0.25">
      <c r="B372" s="293"/>
      <c r="C372" s="262"/>
      <c r="D372" s="226"/>
      <c r="E372" s="227"/>
      <c r="F372" s="228"/>
      <c r="G372" s="385">
        <v>365</v>
      </c>
      <c r="H372" s="229"/>
      <c r="I372" s="233"/>
      <c r="J372" s="178">
        <f t="shared" si="17"/>
        <v>0</v>
      </c>
      <c r="K372" s="178">
        <f t="shared" si="18"/>
        <v>0</v>
      </c>
      <c r="L372" s="227"/>
      <c r="M372" s="234"/>
      <c r="N372" s="178">
        <f t="shared" si="19"/>
        <v>0</v>
      </c>
      <c r="O372" s="178">
        <f t="shared" si="20"/>
        <v>0</v>
      </c>
      <c r="P372" s="262"/>
    </row>
    <row r="373" spans="2:16" x14ac:dyDescent="0.25">
      <c r="B373" s="293"/>
      <c r="C373" s="262"/>
      <c r="D373" s="226"/>
      <c r="E373" s="227"/>
      <c r="F373" s="228"/>
      <c r="G373" s="385">
        <v>365</v>
      </c>
      <c r="H373" s="229"/>
      <c r="I373" s="233"/>
      <c r="J373" s="178">
        <f t="shared" si="17"/>
        <v>0</v>
      </c>
      <c r="K373" s="178">
        <f t="shared" si="18"/>
        <v>0</v>
      </c>
      <c r="L373" s="227"/>
      <c r="M373" s="234"/>
      <c r="N373" s="178">
        <f t="shared" si="19"/>
        <v>0</v>
      </c>
      <c r="O373" s="178">
        <f t="shared" si="20"/>
        <v>0</v>
      </c>
      <c r="P373" s="262"/>
    </row>
    <row r="374" spans="2:16" x14ac:dyDescent="0.25">
      <c r="B374" s="293"/>
      <c r="C374" s="262"/>
      <c r="D374" s="226"/>
      <c r="E374" s="227"/>
      <c r="F374" s="228"/>
      <c r="G374" s="385">
        <v>365</v>
      </c>
      <c r="H374" s="229"/>
      <c r="I374" s="233"/>
      <c r="J374" s="178">
        <f t="shared" si="17"/>
        <v>0</v>
      </c>
      <c r="K374" s="178">
        <f t="shared" si="18"/>
        <v>0</v>
      </c>
      <c r="L374" s="227"/>
      <c r="M374" s="234"/>
      <c r="N374" s="178">
        <f t="shared" si="19"/>
        <v>0</v>
      </c>
      <c r="O374" s="178">
        <f t="shared" si="20"/>
        <v>0</v>
      </c>
      <c r="P374" s="262"/>
    </row>
    <row r="375" spans="2:16" x14ac:dyDescent="0.25">
      <c r="B375" s="293"/>
      <c r="C375" s="262"/>
      <c r="D375" s="226"/>
      <c r="E375" s="227"/>
      <c r="F375" s="228"/>
      <c r="G375" s="385">
        <v>365</v>
      </c>
      <c r="H375" s="229"/>
      <c r="I375" s="233"/>
      <c r="J375" s="178">
        <f t="shared" si="17"/>
        <v>0</v>
      </c>
      <c r="K375" s="178">
        <f t="shared" si="18"/>
        <v>0</v>
      </c>
      <c r="L375" s="227"/>
      <c r="M375" s="234"/>
      <c r="N375" s="178">
        <f t="shared" si="19"/>
        <v>0</v>
      </c>
      <c r="O375" s="178">
        <f t="shared" si="20"/>
        <v>0</v>
      </c>
      <c r="P375" s="262"/>
    </row>
    <row r="376" spans="2:16" x14ac:dyDescent="0.25">
      <c r="B376" s="293"/>
      <c r="C376" s="262"/>
      <c r="D376" s="226"/>
      <c r="E376" s="227"/>
      <c r="F376" s="228"/>
      <c r="G376" s="385">
        <v>365</v>
      </c>
      <c r="H376" s="229"/>
      <c r="I376" s="233"/>
      <c r="J376" s="178">
        <f t="shared" si="17"/>
        <v>0</v>
      </c>
      <c r="K376" s="178">
        <f t="shared" si="18"/>
        <v>0</v>
      </c>
      <c r="L376" s="227"/>
      <c r="M376" s="234"/>
      <c r="N376" s="178">
        <f t="shared" si="19"/>
        <v>0</v>
      </c>
      <c r="O376" s="178">
        <f t="shared" si="20"/>
        <v>0</v>
      </c>
      <c r="P376" s="262"/>
    </row>
    <row r="377" spans="2:16" x14ac:dyDescent="0.25">
      <c r="B377" s="293"/>
      <c r="C377" s="262"/>
      <c r="D377" s="226"/>
      <c r="E377" s="227"/>
      <c r="F377" s="228"/>
      <c r="G377" s="385">
        <v>365</v>
      </c>
      <c r="H377" s="229"/>
      <c r="I377" s="233"/>
      <c r="J377" s="178">
        <f t="shared" si="17"/>
        <v>0</v>
      </c>
      <c r="K377" s="178">
        <f t="shared" si="18"/>
        <v>0</v>
      </c>
      <c r="L377" s="227"/>
      <c r="M377" s="234"/>
      <c r="N377" s="178">
        <f t="shared" si="19"/>
        <v>0</v>
      </c>
      <c r="O377" s="178">
        <f t="shared" si="20"/>
        <v>0</v>
      </c>
      <c r="P377" s="262"/>
    </row>
    <row r="378" spans="2:16" x14ac:dyDescent="0.25">
      <c r="B378" s="293"/>
      <c r="C378" s="262"/>
      <c r="D378" s="226"/>
      <c r="E378" s="227"/>
      <c r="F378" s="228"/>
      <c r="G378" s="385">
        <v>365</v>
      </c>
      <c r="H378" s="229"/>
      <c r="I378" s="233"/>
      <c r="J378" s="178">
        <f t="shared" si="17"/>
        <v>0</v>
      </c>
      <c r="K378" s="178">
        <f t="shared" si="18"/>
        <v>0</v>
      </c>
      <c r="L378" s="227"/>
      <c r="M378" s="234"/>
      <c r="N378" s="178">
        <f t="shared" si="19"/>
        <v>0</v>
      </c>
      <c r="O378" s="178">
        <f t="shared" si="20"/>
        <v>0</v>
      </c>
      <c r="P378" s="262"/>
    </row>
    <row r="379" spans="2:16" x14ac:dyDescent="0.25">
      <c r="B379" s="293"/>
      <c r="C379" s="262"/>
      <c r="D379" s="226"/>
      <c r="E379" s="227"/>
      <c r="F379" s="228"/>
      <c r="G379" s="385">
        <v>365</v>
      </c>
      <c r="H379" s="229"/>
      <c r="I379" s="233"/>
      <c r="J379" s="178">
        <f t="shared" ref="J379:J442" si="21">IF($E379&gt;0,MIN(ROUND((ROUND($G$116*$F379/$G379,0))*H379/$E379,0),MAX(0,H379-I379)),0)</f>
        <v>0</v>
      </c>
      <c r="K379" s="178">
        <f t="shared" ref="K379:K442" si="22">IF($E379&gt;0,H379-I379-J379,0)</f>
        <v>0</v>
      </c>
      <c r="L379" s="227"/>
      <c r="M379" s="234"/>
      <c r="N379" s="178">
        <f t="shared" ref="N379:N442" si="23">IF($E379&gt;0,MIN(ROUND((ROUND($G$116*$F379/$G379,0))*L379/$E379,0),MAX(0,L379-M379)),0)</f>
        <v>0</v>
      </c>
      <c r="O379" s="178">
        <f t="shared" ref="O379:O442" si="24">IF($E379&gt;0,L379-M379-N379,0)</f>
        <v>0</v>
      </c>
      <c r="P379" s="262"/>
    </row>
    <row r="380" spans="2:16" x14ac:dyDescent="0.25">
      <c r="B380" s="293"/>
      <c r="C380" s="262"/>
      <c r="D380" s="226"/>
      <c r="E380" s="227"/>
      <c r="F380" s="228"/>
      <c r="G380" s="385">
        <v>365</v>
      </c>
      <c r="H380" s="229"/>
      <c r="I380" s="233"/>
      <c r="J380" s="178">
        <f t="shared" si="21"/>
        <v>0</v>
      </c>
      <c r="K380" s="178">
        <f t="shared" si="22"/>
        <v>0</v>
      </c>
      <c r="L380" s="227"/>
      <c r="M380" s="234"/>
      <c r="N380" s="178">
        <f t="shared" si="23"/>
        <v>0</v>
      </c>
      <c r="O380" s="178">
        <f t="shared" si="24"/>
        <v>0</v>
      </c>
      <c r="P380" s="262"/>
    </row>
    <row r="381" spans="2:16" x14ac:dyDescent="0.25">
      <c r="B381" s="293"/>
      <c r="C381" s="262"/>
      <c r="D381" s="226"/>
      <c r="E381" s="227"/>
      <c r="F381" s="228"/>
      <c r="G381" s="385">
        <v>365</v>
      </c>
      <c r="H381" s="229"/>
      <c r="I381" s="233"/>
      <c r="J381" s="178">
        <f t="shared" si="21"/>
        <v>0</v>
      </c>
      <c r="K381" s="178">
        <f t="shared" si="22"/>
        <v>0</v>
      </c>
      <c r="L381" s="227"/>
      <c r="M381" s="234"/>
      <c r="N381" s="178">
        <f t="shared" si="23"/>
        <v>0</v>
      </c>
      <c r="O381" s="178">
        <f t="shared" si="24"/>
        <v>0</v>
      </c>
      <c r="P381" s="262"/>
    </row>
    <row r="382" spans="2:16" x14ac:dyDescent="0.25">
      <c r="B382" s="293"/>
      <c r="C382" s="262"/>
      <c r="D382" s="226"/>
      <c r="E382" s="227"/>
      <c r="F382" s="228"/>
      <c r="G382" s="385">
        <v>365</v>
      </c>
      <c r="H382" s="229"/>
      <c r="I382" s="233"/>
      <c r="J382" s="178">
        <f t="shared" si="21"/>
        <v>0</v>
      </c>
      <c r="K382" s="178">
        <f t="shared" si="22"/>
        <v>0</v>
      </c>
      <c r="L382" s="227"/>
      <c r="M382" s="234"/>
      <c r="N382" s="178">
        <f t="shared" si="23"/>
        <v>0</v>
      </c>
      <c r="O382" s="178">
        <f t="shared" si="24"/>
        <v>0</v>
      </c>
      <c r="P382" s="262"/>
    </row>
    <row r="383" spans="2:16" x14ac:dyDescent="0.25">
      <c r="B383" s="293"/>
      <c r="C383" s="262"/>
      <c r="D383" s="226"/>
      <c r="E383" s="227"/>
      <c r="F383" s="228"/>
      <c r="G383" s="385">
        <v>365</v>
      </c>
      <c r="H383" s="229"/>
      <c r="I383" s="233"/>
      <c r="J383" s="178">
        <f t="shared" si="21"/>
        <v>0</v>
      </c>
      <c r="K383" s="178">
        <f t="shared" si="22"/>
        <v>0</v>
      </c>
      <c r="L383" s="227"/>
      <c r="M383" s="234"/>
      <c r="N383" s="178">
        <f t="shared" si="23"/>
        <v>0</v>
      </c>
      <c r="O383" s="178">
        <f t="shared" si="24"/>
        <v>0</v>
      </c>
      <c r="P383" s="262"/>
    </row>
    <row r="384" spans="2:16" x14ac:dyDescent="0.25">
      <c r="B384" s="293"/>
      <c r="C384" s="262"/>
      <c r="D384" s="226"/>
      <c r="E384" s="227"/>
      <c r="F384" s="228"/>
      <c r="G384" s="385">
        <v>365</v>
      </c>
      <c r="H384" s="229"/>
      <c r="I384" s="233"/>
      <c r="J384" s="178">
        <f t="shared" si="21"/>
        <v>0</v>
      </c>
      <c r="K384" s="178">
        <f t="shared" si="22"/>
        <v>0</v>
      </c>
      <c r="L384" s="227"/>
      <c r="M384" s="234"/>
      <c r="N384" s="178">
        <f t="shared" si="23"/>
        <v>0</v>
      </c>
      <c r="O384" s="178">
        <f t="shared" si="24"/>
        <v>0</v>
      </c>
      <c r="P384" s="262"/>
    </row>
    <row r="385" spans="2:16" x14ac:dyDescent="0.25">
      <c r="B385" s="293"/>
      <c r="C385" s="262"/>
      <c r="D385" s="226"/>
      <c r="E385" s="227"/>
      <c r="F385" s="228"/>
      <c r="G385" s="385">
        <v>365</v>
      </c>
      <c r="H385" s="229"/>
      <c r="I385" s="233"/>
      <c r="J385" s="178">
        <f t="shared" si="21"/>
        <v>0</v>
      </c>
      <c r="K385" s="178">
        <f t="shared" si="22"/>
        <v>0</v>
      </c>
      <c r="L385" s="227"/>
      <c r="M385" s="234"/>
      <c r="N385" s="178">
        <f t="shared" si="23"/>
        <v>0</v>
      </c>
      <c r="O385" s="178">
        <f t="shared" si="24"/>
        <v>0</v>
      </c>
      <c r="P385" s="262"/>
    </row>
    <row r="386" spans="2:16" x14ac:dyDescent="0.25">
      <c r="B386" s="293"/>
      <c r="C386" s="262"/>
      <c r="D386" s="226"/>
      <c r="E386" s="227"/>
      <c r="F386" s="228"/>
      <c r="G386" s="385">
        <v>365</v>
      </c>
      <c r="H386" s="229"/>
      <c r="I386" s="233"/>
      <c r="J386" s="178">
        <f t="shared" si="21"/>
        <v>0</v>
      </c>
      <c r="K386" s="178">
        <f t="shared" si="22"/>
        <v>0</v>
      </c>
      <c r="L386" s="227"/>
      <c r="M386" s="234"/>
      <c r="N386" s="178">
        <f t="shared" si="23"/>
        <v>0</v>
      </c>
      <c r="O386" s="178">
        <f t="shared" si="24"/>
        <v>0</v>
      </c>
      <c r="P386" s="262"/>
    </row>
    <row r="387" spans="2:16" x14ac:dyDescent="0.25">
      <c r="B387" s="293"/>
      <c r="C387" s="262"/>
      <c r="D387" s="226"/>
      <c r="E387" s="227"/>
      <c r="F387" s="228"/>
      <c r="G387" s="385">
        <v>365</v>
      </c>
      <c r="H387" s="229"/>
      <c r="I387" s="233"/>
      <c r="J387" s="178">
        <f t="shared" si="21"/>
        <v>0</v>
      </c>
      <c r="K387" s="178">
        <f t="shared" si="22"/>
        <v>0</v>
      </c>
      <c r="L387" s="227"/>
      <c r="M387" s="234"/>
      <c r="N387" s="178">
        <f t="shared" si="23"/>
        <v>0</v>
      </c>
      <c r="O387" s="178">
        <f t="shared" si="24"/>
        <v>0</v>
      </c>
      <c r="P387" s="262"/>
    </row>
    <row r="388" spans="2:16" x14ac:dyDescent="0.25">
      <c r="B388" s="293"/>
      <c r="C388" s="262"/>
      <c r="D388" s="226"/>
      <c r="E388" s="227"/>
      <c r="F388" s="228"/>
      <c r="G388" s="385">
        <v>365</v>
      </c>
      <c r="H388" s="229"/>
      <c r="I388" s="233"/>
      <c r="J388" s="178">
        <f t="shared" si="21"/>
        <v>0</v>
      </c>
      <c r="K388" s="178">
        <f t="shared" si="22"/>
        <v>0</v>
      </c>
      <c r="L388" s="227"/>
      <c r="M388" s="234"/>
      <c r="N388" s="178">
        <f t="shared" si="23"/>
        <v>0</v>
      </c>
      <c r="O388" s="178">
        <f t="shared" si="24"/>
        <v>0</v>
      </c>
      <c r="P388" s="262"/>
    </row>
    <row r="389" spans="2:16" x14ac:dyDescent="0.25">
      <c r="B389" s="293"/>
      <c r="C389" s="262"/>
      <c r="D389" s="226"/>
      <c r="E389" s="227"/>
      <c r="F389" s="228"/>
      <c r="G389" s="385">
        <v>365</v>
      </c>
      <c r="H389" s="229"/>
      <c r="I389" s="233"/>
      <c r="J389" s="178">
        <f t="shared" si="21"/>
        <v>0</v>
      </c>
      <c r="K389" s="178">
        <f t="shared" si="22"/>
        <v>0</v>
      </c>
      <c r="L389" s="227"/>
      <c r="M389" s="234"/>
      <c r="N389" s="178">
        <f t="shared" si="23"/>
        <v>0</v>
      </c>
      <c r="O389" s="178">
        <f t="shared" si="24"/>
        <v>0</v>
      </c>
      <c r="P389" s="262"/>
    </row>
    <row r="390" spans="2:16" x14ac:dyDescent="0.25">
      <c r="B390" s="293"/>
      <c r="C390" s="262"/>
      <c r="D390" s="226"/>
      <c r="E390" s="227"/>
      <c r="F390" s="228"/>
      <c r="G390" s="385">
        <v>365</v>
      </c>
      <c r="H390" s="229"/>
      <c r="I390" s="233"/>
      <c r="J390" s="178">
        <f t="shared" si="21"/>
        <v>0</v>
      </c>
      <c r="K390" s="178">
        <f t="shared" si="22"/>
        <v>0</v>
      </c>
      <c r="L390" s="227"/>
      <c r="M390" s="234"/>
      <c r="N390" s="178">
        <f t="shared" si="23"/>
        <v>0</v>
      </c>
      <c r="O390" s="178">
        <f t="shared" si="24"/>
        <v>0</v>
      </c>
      <c r="P390" s="262"/>
    </row>
    <row r="391" spans="2:16" x14ac:dyDescent="0.25">
      <c r="B391" s="293"/>
      <c r="C391" s="262"/>
      <c r="D391" s="226"/>
      <c r="E391" s="227"/>
      <c r="F391" s="228"/>
      <c r="G391" s="385">
        <v>365</v>
      </c>
      <c r="H391" s="229"/>
      <c r="I391" s="233"/>
      <c r="J391" s="178">
        <f t="shared" si="21"/>
        <v>0</v>
      </c>
      <c r="K391" s="178">
        <f t="shared" si="22"/>
        <v>0</v>
      </c>
      <c r="L391" s="227"/>
      <c r="M391" s="234"/>
      <c r="N391" s="178">
        <f t="shared" si="23"/>
        <v>0</v>
      </c>
      <c r="O391" s="178">
        <f t="shared" si="24"/>
        <v>0</v>
      </c>
      <c r="P391" s="262"/>
    </row>
    <row r="392" spans="2:16" x14ac:dyDescent="0.25">
      <c r="B392" s="293"/>
      <c r="C392" s="262"/>
      <c r="D392" s="226"/>
      <c r="E392" s="227"/>
      <c r="F392" s="228"/>
      <c r="G392" s="385">
        <v>365</v>
      </c>
      <c r="H392" s="229"/>
      <c r="I392" s="233"/>
      <c r="J392" s="178">
        <f t="shared" si="21"/>
        <v>0</v>
      </c>
      <c r="K392" s="178">
        <f t="shared" si="22"/>
        <v>0</v>
      </c>
      <c r="L392" s="227"/>
      <c r="M392" s="234"/>
      <c r="N392" s="178">
        <f t="shared" si="23"/>
        <v>0</v>
      </c>
      <c r="O392" s="178">
        <f t="shared" si="24"/>
        <v>0</v>
      </c>
      <c r="P392" s="262"/>
    </row>
    <row r="393" spans="2:16" x14ac:dyDescent="0.25">
      <c r="B393" s="293"/>
      <c r="C393" s="262"/>
      <c r="D393" s="226"/>
      <c r="E393" s="227"/>
      <c r="F393" s="228"/>
      <c r="G393" s="385">
        <v>365</v>
      </c>
      <c r="H393" s="229"/>
      <c r="I393" s="233"/>
      <c r="J393" s="178">
        <f t="shared" si="21"/>
        <v>0</v>
      </c>
      <c r="K393" s="178">
        <f t="shared" si="22"/>
        <v>0</v>
      </c>
      <c r="L393" s="227"/>
      <c r="M393" s="234"/>
      <c r="N393" s="178">
        <f t="shared" si="23"/>
        <v>0</v>
      </c>
      <c r="O393" s="178">
        <f t="shared" si="24"/>
        <v>0</v>
      </c>
      <c r="P393" s="262"/>
    </row>
    <row r="394" spans="2:16" x14ac:dyDescent="0.25">
      <c r="B394" s="293"/>
      <c r="C394" s="262"/>
      <c r="D394" s="226"/>
      <c r="E394" s="227"/>
      <c r="F394" s="228"/>
      <c r="G394" s="385">
        <v>365</v>
      </c>
      <c r="H394" s="229"/>
      <c r="I394" s="233"/>
      <c r="J394" s="178">
        <f t="shared" si="21"/>
        <v>0</v>
      </c>
      <c r="K394" s="178">
        <f t="shared" si="22"/>
        <v>0</v>
      </c>
      <c r="L394" s="227"/>
      <c r="M394" s="234"/>
      <c r="N394" s="178">
        <f t="shared" si="23"/>
        <v>0</v>
      </c>
      <c r="O394" s="178">
        <f t="shared" si="24"/>
        <v>0</v>
      </c>
      <c r="P394" s="262"/>
    </row>
    <row r="395" spans="2:16" x14ac:dyDescent="0.25">
      <c r="B395" s="293"/>
      <c r="C395" s="262"/>
      <c r="D395" s="226"/>
      <c r="E395" s="227"/>
      <c r="F395" s="228"/>
      <c r="G395" s="385">
        <v>365</v>
      </c>
      <c r="H395" s="229"/>
      <c r="I395" s="233"/>
      <c r="J395" s="178">
        <f t="shared" si="21"/>
        <v>0</v>
      </c>
      <c r="K395" s="178">
        <f t="shared" si="22"/>
        <v>0</v>
      </c>
      <c r="L395" s="227"/>
      <c r="M395" s="234"/>
      <c r="N395" s="178">
        <f t="shared" si="23"/>
        <v>0</v>
      </c>
      <c r="O395" s="178">
        <f t="shared" si="24"/>
        <v>0</v>
      </c>
      <c r="P395" s="262"/>
    </row>
    <row r="396" spans="2:16" x14ac:dyDescent="0.25">
      <c r="B396" s="293"/>
      <c r="C396" s="262"/>
      <c r="D396" s="226"/>
      <c r="E396" s="227"/>
      <c r="F396" s="228"/>
      <c r="G396" s="385">
        <v>365</v>
      </c>
      <c r="H396" s="229"/>
      <c r="I396" s="233"/>
      <c r="J396" s="178">
        <f t="shared" si="21"/>
        <v>0</v>
      </c>
      <c r="K396" s="178">
        <f t="shared" si="22"/>
        <v>0</v>
      </c>
      <c r="L396" s="227"/>
      <c r="M396" s="234"/>
      <c r="N396" s="178">
        <f t="shared" si="23"/>
        <v>0</v>
      </c>
      <c r="O396" s="178">
        <f t="shared" si="24"/>
        <v>0</v>
      </c>
      <c r="P396" s="262"/>
    </row>
    <row r="397" spans="2:16" x14ac:dyDescent="0.25">
      <c r="B397" s="293"/>
      <c r="C397" s="262"/>
      <c r="D397" s="226"/>
      <c r="E397" s="227"/>
      <c r="F397" s="228"/>
      <c r="G397" s="385">
        <v>365</v>
      </c>
      <c r="H397" s="229"/>
      <c r="I397" s="233"/>
      <c r="J397" s="178">
        <f t="shared" si="21"/>
        <v>0</v>
      </c>
      <c r="K397" s="178">
        <f t="shared" si="22"/>
        <v>0</v>
      </c>
      <c r="L397" s="227"/>
      <c r="M397" s="234"/>
      <c r="N397" s="178">
        <f t="shared" si="23"/>
        <v>0</v>
      </c>
      <c r="O397" s="178">
        <f t="shared" si="24"/>
        <v>0</v>
      </c>
      <c r="P397" s="262"/>
    </row>
    <row r="398" spans="2:16" x14ac:dyDescent="0.25">
      <c r="B398" s="293"/>
      <c r="C398" s="262"/>
      <c r="D398" s="226"/>
      <c r="E398" s="227"/>
      <c r="F398" s="228"/>
      <c r="G398" s="385">
        <v>365</v>
      </c>
      <c r="H398" s="229"/>
      <c r="I398" s="233"/>
      <c r="J398" s="178">
        <f t="shared" si="21"/>
        <v>0</v>
      </c>
      <c r="K398" s="178">
        <f t="shared" si="22"/>
        <v>0</v>
      </c>
      <c r="L398" s="227"/>
      <c r="M398" s="234"/>
      <c r="N398" s="178">
        <f t="shared" si="23"/>
        <v>0</v>
      </c>
      <c r="O398" s="178">
        <f t="shared" si="24"/>
        <v>0</v>
      </c>
      <c r="P398" s="262"/>
    </row>
    <row r="399" spans="2:16" x14ac:dyDescent="0.25">
      <c r="B399" s="293"/>
      <c r="C399" s="262"/>
      <c r="D399" s="226"/>
      <c r="E399" s="227"/>
      <c r="F399" s="228"/>
      <c r="G399" s="385">
        <v>365</v>
      </c>
      <c r="H399" s="229"/>
      <c r="I399" s="233"/>
      <c r="J399" s="178">
        <f t="shared" si="21"/>
        <v>0</v>
      </c>
      <c r="K399" s="178">
        <f t="shared" si="22"/>
        <v>0</v>
      </c>
      <c r="L399" s="227"/>
      <c r="M399" s="234"/>
      <c r="N399" s="178">
        <f t="shared" si="23"/>
        <v>0</v>
      </c>
      <c r="O399" s="178">
        <f t="shared" si="24"/>
        <v>0</v>
      </c>
      <c r="P399" s="262"/>
    </row>
    <row r="400" spans="2:16" x14ac:dyDescent="0.25">
      <c r="B400" s="293"/>
      <c r="C400" s="262"/>
      <c r="D400" s="226"/>
      <c r="E400" s="227"/>
      <c r="F400" s="228"/>
      <c r="G400" s="385">
        <v>365</v>
      </c>
      <c r="H400" s="229"/>
      <c r="I400" s="233"/>
      <c r="J400" s="178">
        <f t="shared" si="21"/>
        <v>0</v>
      </c>
      <c r="K400" s="178">
        <f t="shared" si="22"/>
        <v>0</v>
      </c>
      <c r="L400" s="227"/>
      <c r="M400" s="234"/>
      <c r="N400" s="178">
        <f t="shared" si="23"/>
        <v>0</v>
      </c>
      <c r="O400" s="178">
        <f t="shared" si="24"/>
        <v>0</v>
      </c>
      <c r="P400" s="262"/>
    </row>
    <row r="401" spans="2:16" x14ac:dyDescent="0.25">
      <c r="B401" s="293"/>
      <c r="C401" s="262"/>
      <c r="D401" s="226"/>
      <c r="E401" s="227"/>
      <c r="F401" s="228"/>
      <c r="G401" s="385">
        <v>365</v>
      </c>
      <c r="H401" s="229"/>
      <c r="I401" s="233"/>
      <c r="J401" s="178">
        <f t="shared" si="21"/>
        <v>0</v>
      </c>
      <c r="K401" s="178">
        <f t="shared" si="22"/>
        <v>0</v>
      </c>
      <c r="L401" s="227"/>
      <c r="M401" s="234"/>
      <c r="N401" s="178">
        <f t="shared" si="23"/>
        <v>0</v>
      </c>
      <c r="O401" s="178">
        <f t="shared" si="24"/>
        <v>0</v>
      </c>
      <c r="P401" s="262"/>
    </row>
    <row r="402" spans="2:16" x14ac:dyDescent="0.25">
      <c r="B402" s="293"/>
      <c r="C402" s="262"/>
      <c r="D402" s="226"/>
      <c r="E402" s="227"/>
      <c r="F402" s="228"/>
      <c r="G402" s="385">
        <v>365</v>
      </c>
      <c r="H402" s="229"/>
      <c r="I402" s="233"/>
      <c r="J402" s="178">
        <f t="shared" si="21"/>
        <v>0</v>
      </c>
      <c r="K402" s="178">
        <f t="shared" si="22"/>
        <v>0</v>
      </c>
      <c r="L402" s="227"/>
      <c r="M402" s="234"/>
      <c r="N402" s="178">
        <f t="shared" si="23"/>
        <v>0</v>
      </c>
      <c r="O402" s="178">
        <f t="shared" si="24"/>
        <v>0</v>
      </c>
      <c r="P402" s="262"/>
    </row>
    <row r="403" spans="2:16" x14ac:dyDescent="0.25">
      <c r="B403" s="293"/>
      <c r="C403" s="262"/>
      <c r="D403" s="226"/>
      <c r="E403" s="227"/>
      <c r="F403" s="228"/>
      <c r="G403" s="385">
        <v>365</v>
      </c>
      <c r="H403" s="229"/>
      <c r="I403" s="233"/>
      <c r="J403" s="178">
        <f t="shared" si="21"/>
        <v>0</v>
      </c>
      <c r="K403" s="178">
        <f t="shared" si="22"/>
        <v>0</v>
      </c>
      <c r="L403" s="227"/>
      <c r="M403" s="234"/>
      <c r="N403" s="178">
        <f t="shared" si="23"/>
        <v>0</v>
      </c>
      <c r="O403" s="178">
        <f t="shared" si="24"/>
        <v>0</v>
      </c>
      <c r="P403" s="262"/>
    </row>
    <row r="404" spans="2:16" x14ac:dyDescent="0.25">
      <c r="B404" s="293"/>
      <c r="C404" s="262"/>
      <c r="D404" s="226"/>
      <c r="E404" s="227"/>
      <c r="F404" s="228"/>
      <c r="G404" s="385">
        <v>365</v>
      </c>
      <c r="H404" s="229"/>
      <c r="I404" s="233"/>
      <c r="J404" s="178">
        <f t="shared" si="21"/>
        <v>0</v>
      </c>
      <c r="K404" s="178">
        <f t="shared" si="22"/>
        <v>0</v>
      </c>
      <c r="L404" s="227"/>
      <c r="M404" s="234"/>
      <c r="N404" s="178">
        <f t="shared" si="23"/>
        <v>0</v>
      </c>
      <c r="O404" s="178">
        <f t="shared" si="24"/>
        <v>0</v>
      </c>
      <c r="P404" s="262"/>
    </row>
    <row r="405" spans="2:16" x14ac:dyDescent="0.25">
      <c r="B405" s="293"/>
      <c r="C405" s="262"/>
      <c r="D405" s="226"/>
      <c r="E405" s="227"/>
      <c r="F405" s="228"/>
      <c r="G405" s="385">
        <v>365</v>
      </c>
      <c r="H405" s="229"/>
      <c r="I405" s="233"/>
      <c r="J405" s="178">
        <f t="shared" si="21"/>
        <v>0</v>
      </c>
      <c r="K405" s="178">
        <f t="shared" si="22"/>
        <v>0</v>
      </c>
      <c r="L405" s="227"/>
      <c r="M405" s="234"/>
      <c r="N405" s="178">
        <f t="shared" si="23"/>
        <v>0</v>
      </c>
      <c r="O405" s="178">
        <f t="shared" si="24"/>
        <v>0</v>
      </c>
      <c r="P405" s="262"/>
    </row>
    <row r="406" spans="2:16" x14ac:dyDescent="0.25">
      <c r="B406" s="293"/>
      <c r="C406" s="262"/>
      <c r="D406" s="226"/>
      <c r="E406" s="227"/>
      <c r="F406" s="228"/>
      <c r="G406" s="385">
        <v>365</v>
      </c>
      <c r="H406" s="229"/>
      <c r="I406" s="233"/>
      <c r="J406" s="178">
        <f t="shared" si="21"/>
        <v>0</v>
      </c>
      <c r="K406" s="178">
        <f t="shared" si="22"/>
        <v>0</v>
      </c>
      <c r="L406" s="227"/>
      <c r="M406" s="234"/>
      <c r="N406" s="178">
        <f t="shared" si="23"/>
        <v>0</v>
      </c>
      <c r="O406" s="178">
        <f t="shared" si="24"/>
        <v>0</v>
      </c>
      <c r="P406" s="262"/>
    </row>
    <row r="407" spans="2:16" x14ac:dyDescent="0.25">
      <c r="B407" s="293"/>
      <c r="C407" s="262"/>
      <c r="D407" s="226"/>
      <c r="E407" s="227"/>
      <c r="F407" s="228"/>
      <c r="G407" s="385">
        <v>365</v>
      </c>
      <c r="H407" s="229"/>
      <c r="I407" s="233"/>
      <c r="J407" s="178">
        <f t="shared" si="21"/>
        <v>0</v>
      </c>
      <c r="K407" s="178">
        <f t="shared" si="22"/>
        <v>0</v>
      </c>
      <c r="L407" s="227"/>
      <c r="M407" s="234"/>
      <c r="N407" s="178">
        <f t="shared" si="23"/>
        <v>0</v>
      </c>
      <c r="O407" s="178">
        <f t="shared" si="24"/>
        <v>0</v>
      </c>
      <c r="P407" s="262"/>
    </row>
    <row r="408" spans="2:16" x14ac:dyDescent="0.25">
      <c r="B408" s="293"/>
      <c r="C408" s="262"/>
      <c r="D408" s="226"/>
      <c r="E408" s="227"/>
      <c r="F408" s="228"/>
      <c r="G408" s="385">
        <v>365</v>
      </c>
      <c r="H408" s="229"/>
      <c r="I408" s="233"/>
      <c r="J408" s="178">
        <f t="shared" si="21"/>
        <v>0</v>
      </c>
      <c r="K408" s="178">
        <f t="shared" si="22"/>
        <v>0</v>
      </c>
      <c r="L408" s="227"/>
      <c r="M408" s="234"/>
      <c r="N408" s="178">
        <f t="shared" si="23"/>
        <v>0</v>
      </c>
      <c r="O408" s="178">
        <f t="shared" si="24"/>
        <v>0</v>
      </c>
      <c r="P408" s="262"/>
    </row>
    <row r="409" spans="2:16" x14ac:dyDescent="0.25">
      <c r="B409" s="293"/>
      <c r="C409" s="262"/>
      <c r="D409" s="226"/>
      <c r="E409" s="227"/>
      <c r="F409" s="228"/>
      <c r="G409" s="385">
        <v>365</v>
      </c>
      <c r="H409" s="229"/>
      <c r="I409" s="233"/>
      <c r="J409" s="178">
        <f t="shared" si="21"/>
        <v>0</v>
      </c>
      <c r="K409" s="178">
        <f t="shared" si="22"/>
        <v>0</v>
      </c>
      <c r="L409" s="227"/>
      <c r="M409" s="234"/>
      <c r="N409" s="178">
        <f t="shared" si="23"/>
        <v>0</v>
      </c>
      <c r="O409" s="178">
        <f t="shared" si="24"/>
        <v>0</v>
      </c>
      <c r="P409" s="262"/>
    </row>
    <row r="410" spans="2:16" x14ac:dyDescent="0.25">
      <c r="B410" s="293"/>
      <c r="C410" s="262"/>
      <c r="D410" s="226"/>
      <c r="E410" s="227"/>
      <c r="F410" s="228"/>
      <c r="G410" s="385">
        <v>365</v>
      </c>
      <c r="H410" s="229"/>
      <c r="I410" s="233"/>
      <c r="J410" s="178">
        <f t="shared" si="21"/>
        <v>0</v>
      </c>
      <c r="K410" s="178">
        <f t="shared" si="22"/>
        <v>0</v>
      </c>
      <c r="L410" s="227"/>
      <c r="M410" s="234"/>
      <c r="N410" s="178">
        <f t="shared" si="23"/>
        <v>0</v>
      </c>
      <c r="O410" s="178">
        <f t="shared" si="24"/>
        <v>0</v>
      </c>
      <c r="P410" s="262"/>
    </row>
    <row r="411" spans="2:16" x14ac:dyDescent="0.25">
      <c r="B411" s="293"/>
      <c r="C411" s="262"/>
      <c r="D411" s="226"/>
      <c r="E411" s="227"/>
      <c r="F411" s="228"/>
      <c r="G411" s="385">
        <v>365</v>
      </c>
      <c r="H411" s="229"/>
      <c r="I411" s="233"/>
      <c r="J411" s="178">
        <f t="shared" si="21"/>
        <v>0</v>
      </c>
      <c r="K411" s="178">
        <f t="shared" si="22"/>
        <v>0</v>
      </c>
      <c r="L411" s="227"/>
      <c r="M411" s="234"/>
      <c r="N411" s="178">
        <f t="shared" si="23"/>
        <v>0</v>
      </c>
      <c r="O411" s="178">
        <f t="shared" si="24"/>
        <v>0</v>
      </c>
      <c r="P411" s="262"/>
    </row>
    <row r="412" spans="2:16" x14ac:dyDescent="0.25">
      <c r="B412" s="293"/>
      <c r="C412" s="262"/>
      <c r="D412" s="226"/>
      <c r="E412" s="227"/>
      <c r="F412" s="228"/>
      <c r="G412" s="385">
        <v>365</v>
      </c>
      <c r="H412" s="229"/>
      <c r="I412" s="233"/>
      <c r="J412" s="178">
        <f t="shared" si="21"/>
        <v>0</v>
      </c>
      <c r="K412" s="178">
        <f t="shared" si="22"/>
        <v>0</v>
      </c>
      <c r="L412" s="227"/>
      <c r="M412" s="234"/>
      <c r="N412" s="178">
        <f t="shared" si="23"/>
        <v>0</v>
      </c>
      <c r="O412" s="178">
        <f t="shared" si="24"/>
        <v>0</v>
      </c>
      <c r="P412" s="262"/>
    </row>
    <row r="413" spans="2:16" x14ac:dyDescent="0.25">
      <c r="B413" s="293"/>
      <c r="C413" s="262"/>
      <c r="D413" s="226"/>
      <c r="E413" s="227"/>
      <c r="F413" s="228"/>
      <c r="G413" s="385">
        <v>365</v>
      </c>
      <c r="H413" s="229"/>
      <c r="I413" s="233"/>
      <c r="J413" s="178">
        <f t="shared" si="21"/>
        <v>0</v>
      </c>
      <c r="K413" s="178">
        <f t="shared" si="22"/>
        <v>0</v>
      </c>
      <c r="L413" s="227"/>
      <c r="M413" s="234"/>
      <c r="N413" s="178">
        <f t="shared" si="23"/>
        <v>0</v>
      </c>
      <c r="O413" s="178">
        <f t="shared" si="24"/>
        <v>0</v>
      </c>
      <c r="P413" s="262"/>
    </row>
    <row r="414" spans="2:16" x14ac:dyDescent="0.25">
      <c r="B414" s="293"/>
      <c r="C414" s="262"/>
      <c r="D414" s="226"/>
      <c r="E414" s="227"/>
      <c r="F414" s="228"/>
      <c r="G414" s="385">
        <v>365</v>
      </c>
      <c r="H414" s="229"/>
      <c r="I414" s="233"/>
      <c r="J414" s="178">
        <f t="shared" si="21"/>
        <v>0</v>
      </c>
      <c r="K414" s="178">
        <f t="shared" si="22"/>
        <v>0</v>
      </c>
      <c r="L414" s="227"/>
      <c r="M414" s="234"/>
      <c r="N414" s="178">
        <f t="shared" si="23"/>
        <v>0</v>
      </c>
      <c r="O414" s="178">
        <f t="shared" si="24"/>
        <v>0</v>
      </c>
      <c r="P414" s="262"/>
    </row>
    <row r="415" spans="2:16" x14ac:dyDescent="0.25">
      <c r="B415" s="293"/>
      <c r="C415" s="262"/>
      <c r="D415" s="226"/>
      <c r="E415" s="227"/>
      <c r="F415" s="228"/>
      <c r="G415" s="385">
        <v>365</v>
      </c>
      <c r="H415" s="229"/>
      <c r="I415" s="233"/>
      <c r="J415" s="178">
        <f t="shared" si="21"/>
        <v>0</v>
      </c>
      <c r="K415" s="178">
        <f t="shared" si="22"/>
        <v>0</v>
      </c>
      <c r="L415" s="227"/>
      <c r="M415" s="234"/>
      <c r="N415" s="178">
        <f t="shared" si="23"/>
        <v>0</v>
      </c>
      <c r="O415" s="178">
        <f t="shared" si="24"/>
        <v>0</v>
      </c>
      <c r="P415" s="262"/>
    </row>
    <row r="416" spans="2:16" x14ac:dyDescent="0.25">
      <c r="B416" s="293"/>
      <c r="C416" s="262"/>
      <c r="D416" s="226"/>
      <c r="E416" s="227"/>
      <c r="F416" s="228"/>
      <c r="G416" s="385">
        <v>365</v>
      </c>
      <c r="H416" s="229"/>
      <c r="I416" s="233"/>
      <c r="J416" s="178">
        <f t="shared" si="21"/>
        <v>0</v>
      </c>
      <c r="K416" s="178">
        <f t="shared" si="22"/>
        <v>0</v>
      </c>
      <c r="L416" s="227"/>
      <c r="M416" s="234"/>
      <c r="N416" s="178">
        <f t="shared" si="23"/>
        <v>0</v>
      </c>
      <c r="O416" s="178">
        <f t="shared" si="24"/>
        <v>0</v>
      </c>
      <c r="P416" s="262"/>
    </row>
    <row r="417" spans="2:16" x14ac:dyDescent="0.25">
      <c r="B417" s="293"/>
      <c r="C417" s="262"/>
      <c r="D417" s="226"/>
      <c r="E417" s="227"/>
      <c r="F417" s="228"/>
      <c r="G417" s="385">
        <v>365</v>
      </c>
      <c r="H417" s="229"/>
      <c r="I417" s="233"/>
      <c r="J417" s="178">
        <f t="shared" si="21"/>
        <v>0</v>
      </c>
      <c r="K417" s="178">
        <f t="shared" si="22"/>
        <v>0</v>
      </c>
      <c r="L417" s="227"/>
      <c r="M417" s="234"/>
      <c r="N417" s="178">
        <f t="shared" si="23"/>
        <v>0</v>
      </c>
      <c r="O417" s="178">
        <f t="shared" si="24"/>
        <v>0</v>
      </c>
      <c r="P417" s="262"/>
    </row>
    <row r="418" spans="2:16" x14ac:dyDescent="0.25">
      <c r="B418" s="293"/>
      <c r="C418" s="262"/>
      <c r="D418" s="226"/>
      <c r="E418" s="227"/>
      <c r="F418" s="228"/>
      <c r="G418" s="385">
        <v>365</v>
      </c>
      <c r="H418" s="229"/>
      <c r="I418" s="233"/>
      <c r="J418" s="178">
        <f t="shared" si="21"/>
        <v>0</v>
      </c>
      <c r="K418" s="178">
        <f t="shared" si="22"/>
        <v>0</v>
      </c>
      <c r="L418" s="227"/>
      <c r="M418" s="234"/>
      <c r="N418" s="178">
        <f t="shared" si="23"/>
        <v>0</v>
      </c>
      <c r="O418" s="178">
        <f t="shared" si="24"/>
        <v>0</v>
      </c>
      <c r="P418" s="262"/>
    </row>
    <row r="419" spans="2:16" x14ac:dyDescent="0.25">
      <c r="B419" s="293"/>
      <c r="C419" s="262"/>
      <c r="D419" s="226"/>
      <c r="E419" s="227"/>
      <c r="F419" s="228"/>
      <c r="G419" s="385">
        <v>365</v>
      </c>
      <c r="H419" s="229"/>
      <c r="I419" s="233"/>
      <c r="J419" s="178">
        <f t="shared" si="21"/>
        <v>0</v>
      </c>
      <c r="K419" s="178">
        <f t="shared" si="22"/>
        <v>0</v>
      </c>
      <c r="L419" s="227"/>
      <c r="M419" s="234"/>
      <c r="N419" s="178">
        <f t="shared" si="23"/>
        <v>0</v>
      </c>
      <c r="O419" s="178">
        <f t="shared" si="24"/>
        <v>0</v>
      </c>
      <c r="P419" s="262"/>
    </row>
    <row r="420" spans="2:16" x14ac:dyDescent="0.25">
      <c r="B420" s="293"/>
      <c r="C420" s="262"/>
      <c r="D420" s="226"/>
      <c r="E420" s="227"/>
      <c r="F420" s="228"/>
      <c r="G420" s="385">
        <v>365</v>
      </c>
      <c r="H420" s="229"/>
      <c r="I420" s="233"/>
      <c r="J420" s="178">
        <f t="shared" si="21"/>
        <v>0</v>
      </c>
      <c r="K420" s="178">
        <f t="shared" si="22"/>
        <v>0</v>
      </c>
      <c r="L420" s="227"/>
      <c r="M420" s="234"/>
      <c r="N420" s="178">
        <f t="shared" si="23"/>
        <v>0</v>
      </c>
      <c r="O420" s="178">
        <f t="shared" si="24"/>
        <v>0</v>
      </c>
      <c r="P420" s="262"/>
    </row>
    <row r="421" spans="2:16" x14ac:dyDescent="0.25">
      <c r="B421" s="293"/>
      <c r="C421" s="262"/>
      <c r="D421" s="226"/>
      <c r="E421" s="227"/>
      <c r="F421" s="228"/>
      <c r="G421" s="385">
        <v>365</v>
      </c>
      <c r="H421" s="229"/>
      <c r="I421" s="233"/>
      <c r="J421" s="178">
        <f t="shared" si="21"/>
        <v>0</v>
      </c>
      <c r="K421" s="178">
        <f t="shared" si="22"/>
        <v>0</v>
      </c>
      <c r="L421" s="227"/>
      <c r="M421" s="234"/>
      <c r="N421" s="178">
        <f t="shared" si="23"/>
        <v>0</v>
      </c>
      <c r="O421" s="178">
        <f t="shared" si="24"/>
        <v>0</v>
      </c>
      <c r="P421" s="262"/>
    </row>
    <row r="422" spans="2:16" x14ac:dyDescent="0.25">
      <c r="B422" s="293"/>
      <c r="C422" s="262"/>
      <c r="D422" s="226"/>
      <c r="E422" s="227"/>
      <c r="F422" s="228"/>
      <c r="G422" s="385">
        <v>365</v>
      </c>
      <c r="H422" s="229"/>
      <c r="I422" s="233"/>
      <c r="J422" s="178">
        <f t="shared" si="21"/>
        <v>0</v>
      </c>
      <c r="K422" s="178">
        <f t="shared" si="22"/>
        <v>0</v>
      </c>
      <c r="L422" s="227"/>
      <c r="M422" s="234"/>
      <c r="N422" s="178">
        <f t="shared" si="23"/>
        <v>0</v>
      </c>
      <c r="O422" s="178">
        <f t="shared" si="24"/>
        <v>0</v>
      </c>
      <c r="P422" s="262"/>
    </row>
    <row r="423" spans="2:16" x14ac:dyDescent="0.25">
      <c r="B423" s="293"/>
      <c r="C423" s="262"/>
      <c r="D423" s="226"/>
      <c r="E423" s="227"/>
      <c r="F423" s="228"/>
      <c r="G423" s="385">
        <v>365</v>
      </c>
      <c r="H423" s="229"/>
      <c r="I423" s="233"/>
      <c r="J423" s="178">
        <f t="shared" si="21"/>
        <v>0</v>
      </c>
      <c r="K423" s="178">
        <f t="shared" si="22"/>
        <v>0</v>
      </c>
      <c r="L423" s="227"/>
      <c r="M423" s="234"/>
      <c r="N423" s="178">
        <f t="shared" si="23"/>
        <v>0</v>
      </c>
      <c r="O423" s="178">
        <f t="shared" si="24"/>
        <v>0</v>
      </c>
      <c r="P423" s="262"/>
    </row>
    <row r="424" spans="2:16" x14ac:dyDescent="0.25">
      <c r="B424" s="293"/>
      <c r="C424" s="262"/>
      <c r="D424" s="226"/>
      <c r="E424" s="227"/>
      <c r="F424" s="228"/>
      <c r="G424" s="385">
        <v>365</v>
      </c>
      <c r="H424" s="229"/>
      <c r="I424" s="233"/>
      <c r="J424" s="178">
        <f t="shared" si="21"/>
        <v>0</v>
      </c>
      <c r="K424" s="178">
        <f t="shared" si="22"/>
        <v>0</v>
      </c>
      <c r="L424" s="227"/>
      <c r="M424" s="234"/>
      <c r="N424" s="178">
        <f t="shared" si="23"/>
        <v>0</v>
      </c>
      <c r="O424" s="178">
        <f t="shared" si="24"/>
        <v>0</v>
      </c>
      <c r="P424" s="262"/>
    </row>
    <row r="425" spans="2:16" x14ac:dyDescent="0.25">
      <c r="B425" s="293"/>
      <c r="C425" s="262"/>
      <c r="D425" s="226"/>
      <c r="E425" s="227"/>
      <c r="F425" s="228"/>
      <c r="G425" s="385">
        <v>365</v>
      </c>
      <c r="H425" s="229"/>
      <c r="I425" s="233"/>
      <c r="J425" s="178">
        <f t="shared" si="21"/>
        <v>0</v>
      </c>
      <c r="K425" s="178">
        <f t="shared" si="22"/>
        <v>0</v>
      </c>
      <c r="L425" s="227"/>
      <c r="M425" s="234"/>
      <c r="N425" s="178">
        <f t="shared" si="23"/>
        <v>0</v>
      </c>
      <c r="O425" s="178">
        <f t="shared" si="24"/>
        <v>0</v>
      </c>
      <c r="P425" s="262"/>
    </row>
    <row r="426" spans="2:16" x14ac:dyDescent="0.25">
      <c r="B426" s="293"/>
      <c r="C426" s="262"/>
      <c r="D426" s="226"/>
      <c r="E426" s="227"/>
      <c r="F426" s="228"/>
      <c r="G426" s="385">
        <v>365</v>
      </c>
      <c r="H426" s="229"/>
      <c r="I426" s="233"/>
      <c r="J426" s="178">
        <f t="shared" si="21"/>
        <v>0</v>
      </c>
      <c r="K426" s="178">
        <f t="shared" si="22"/>
        <v>0</v>
      </c>
      <c r="L426" s="227"/>
      <c r="M426" s="234"/>
      <c r="N426" s="178">
        <f t="shared" si="23"/>
        <v>0</v>
      </c>
      <c r="O426" s="178">
        <f t="shared" si="24"/>
        <v>0</v>
      </c>
      <c r="P426" s="262"/>
    </row>
    <row r="427" spans="2:16" x14ac:dyDescent="0.25">
      <c r="B427" s="293"/>
      <c r="C427" s="262"/>
      <c r="D427" s="226"/>
      <c r="E427" s="227"/>
      <c r="F427" s="228"/>
      <c r="G427" s="385">
        <v>365</v>
      </c>
      <c r="H427" s="229"/>
      <c r="I427" s="233"/>
      <c r="J427" s="178">
        <f t="shared" si="21"/>
        <v>0</v>
      </c>
      <c r="K427" s="178">
        <f t="shared" si="22"/>
        <v>0</v>
      </c>
      <c r="L427" s="227"/>
      <c r="M427" s="234"/>
      <c r="N427" s="178">
        <f t="shared" si="23"/>
        <v>0</v>
      </c>
      <c r="O427" s="178">
        <f t="shared" si="24"/>
        <v>0</v>
      </c>
      <c r="P427" s="262"/>
    </row>
    <row r="428" spans="2:16" x14ac:dyDescent="0.25">
      <c r="B428" s="293"/>
      <c r="C428" s="262"/>
      <c r="D428" s="226"/>
      <c r="E428" s="227"/>
      <c r="F428" s="228"/>
      <c r="G428" s="385">
        <v>365</v>
      </c>
      <c r="H428" s="229"/>
      <c r="I428" s="233"/>
      <c r="J428" s="178">
        <f t="shared" si="21"/>
        <v>0</v>
      </c>
      <c r="K428" s="178">
        <f t="shared" si="22"/>
        <v>0</v>
      </c>
      <c r="L428" s="227"/>
      <c r="M428" s="234"/>
      <c r="N428" s="178">
        <f t="shared" si="23"/>
        <v>0</v>
      </c>
      <c r="O428" s="178">
        <f t="shared" si="24"/>
        <v>0</v>
      </c>
      <c r="P428" s="262"/>
    </row>
    <row r="429" spans="2:16" x14ac:dyDescent="0.25">
      <c r="B429" s="293"/>
      <c r="C429" s="262"/>
      <c r="D429" s="226"/>
      <c r="E429" s="227"/>
      <c r="F429" s="228"/>
      <c r="G429" s="385">
        <v>365</v>
      </c>
      <c r="H429" s="229"/>
      <c r="I429" s="233"/>
      <c r="J429" s="178">
        <f t="shared" si="21"/>
        <v>0</v>
      </c>
      <c r="K429" s="178">
        <f t="shared" si="22"/>
        <v>0</v>
      </c>
      <c r="L429" s="227"/>
      <c r="M429" s="234"/>
      <c r="N429" s="178">
        <f t="shared" si="23"/>
        <v>0</v>
      </c>
      <c r="O429" s="178">
        <f t="shared" si="24"/>
        <v>0</v>
      </c>
      <c r="P429" s="262"/>
    </row>
    <row r="430" spans="2:16" x14ac:dyDescent="0.25">
      <c r="B430" s="293"/>
      <c r="C430" s="262"/>
      <c r="D430" s="226"/>
      <c r="E430" s="227"/>
      <c r="F430" s="228"/>
      <c r="G430" s="385">
        <v>365</v>
      </c>
      <c r="H430" s="229"/>
      <c r="I430" s="233"/>
      <c r="J430" s="178">
        <f t="shared" si="21"/>
        <v>0</v>
      </c>
      <c r="K430" s="178">
        <f t="shared" si="22"/>
        <v>0</v>
      </c>
      <c r="L430" s="227"/>
      <c r="M430" s="234"/>
      <c r="N430" s="178">
        <f t="shared" si="23"/>
        <v>0</v>
      </c>
      <c r="O430" s="178">
        <f t="shared" si="24"/>
        <v>0</v>
      </c>
      <c r="P430" s="262"/>
    </row>
    <row r="431" spans="2:16" x14ac:dyDescent="0.25">
      <c r="B431" s="293"/>
      <c r="C431" s="262"/>
      <c r="D431" s="226"/>
      <c r="E431" s="227"/>
      <c r="F431" s="228"/>
      <c r="G431" s="385">
        <v>365</v>
      </c>
      <c r="H431" s="229"/>
      <c r="I431" s="233"/>
      <c r="J431" s="178">
        <f t="shared" si="21"/>
        <v>0</v>
      </c>
      <c r="K431" s="178">
        <f t="shared" si="22"/>
        <v>0</v>
      </c>
      <c r="L431" s="227"/>
      <c r="M431" s="234"/>
      <c r="N431" s="178">
        <f t="shared" si="23"/>
        <v>0</v>
      </c>
      <c r="O431" s="178">
        <f t="shared" si="24"/>
        <v>0</v>
      </c>
      <c r="P431" s="262"/>
    </row>
    <row r="432" spans="2:16" x14ac:dyDescent="0.25">
      <c r="B432" s="293"/>
      <c r="C432" s="262"/>
      <c r="D432" s="226"/>
      <c r="E432" s="227"/>
      <c r="F432" s="228"/>
      <c r="G432" s="385">
        <v>365</v>
      </c>
      <c r="H432" s="229"/>
      <c r="I432" s="233"/>
      <c r="J432" s="178">
        <f t="shared" si="21"/>
        <v>0</v>
      </c>
      <c r="K432" s="178">
        <f t="shared" si="22"/>
        <v>0</v>
      </c>
      <c r="L432" s="227"/>
      <c r="M432" s="234"/>
      <c r="N432" s="178">
        <f t="shared" si="23"/>
        <v>0</v>
      </c>
      <c r="O432" s="178">
        <f t="shared" si="24"/>
        <v>0</v>
      </c>
      <c r="P432" s="262"/>
    </row>
    <row r="433" spans="2:16" x14ac:dyDescent="0.25">
      <c r="B433" s="293"/>
      <c r="C433" s="262"/>
      <c r="D433" s="226"/>
      <c r="E433" s="227"/>
      <c r="F433" s="228"/>
      <c r="G433" s="385">
        <v>365</v>
      </c>
      <c r="H433" s="229"/>
      <c r="I433" s="233"/>
      <c r="J433" s="178">
        <f t="shared" si="21"/>
        <v>0</v>
      </c>
      <c r="K433" s="178">
        <f t="shared" si="22"/>
        <v>0</v>
      </c>
      <c r="L433" s="227"/>
      <c r="M433" s="234"/>
      <c r="N433" s="178">
        <f t="shared" si="23"/>
        <v>0</v>
      </c>
      <c r="O433" s="178">
        <f t="shared" si="24"/>
        <v>0</v>
      </c>
      <c r="P433" s="262"/>
    </row>
    <row r="434" spans="2:16" x14ac:dyDescent="0.25">
      <c r="B434" s="293"/>
      <c r="C434" s="262"/>
      <c r="D434" s="226"/>
      <c r="E434" s="227"/>
      <c r="F434" s="228"/>
      <c r="G434" s="385">
        <v>365</v>
      </c>
      <c r="H434" s="229"/>
      <c r="I434" s="233"/>
      <c r="J434" s="178">
        <f t="shared" si="21"/>
        <v>0</v>
      </c>
      <c r="K434" s="178">
        <f t="shared" si="22"/>
        <v>0</v>
      </c>
      <c r="L434" s="227"/>
      <c r="M434" s="234"/>
      <c r="N434" s="178">
        <f t="shared" si="23"/>
        <v>0</v>
      </c>
      <c r="O434" s="178">
        <f t="shared" si="24"/>
        <v>0</v>
      </c>
      <c r="P434" s="262"/>
    </row>
    <row r="435" spans="2:16" x14ac:dyDescent="0.25">
      <c r="B435" s="293"/>
      <c r="C435" s="262"/>
      <c r="D435" s="226"/>
      <c r="E435" s="227"/>
      <c r="F435" s="228"/>
      <c r="G435" s="385">
        <v>365</v>
      </c>
      <c r="H435" s="229"/>
      <c r="I435" s="233"/>
      <c r="J435" s="178">
        <f t="shared" si="21"/>
        <v>0</v>
      </c>
      <c r="K435" s="178">
        <f t="shared" si="22"/>
        <v>0</v>
      </c>
      <c r="L435" s="227"/>
      <c r="M435" s="234"/>
      <c r="N435" s="178">
        <f t="shared" si="23"/>
        <v>0</v>
      </c>
      <c r="O435" s="178">
        <f t="shared" si="24"/>
        <v>0</v>
      </c>
      <c r="P435" s="262"/>
    </row>
    <row r="436" spans="2:16" x14ac:dyDescent="0.25">
      <c r="B436" s="293"/>
      <c r="C436" s="262"/>
      <c r="D436" s="226"/>
      <c r="E436" s="227"/>
      <c r="F436" s="228"/>
      <c r="G436" s="385">
        <v>365</v>
      </c>
      <c r="H436" s="229"/>
      <c r="I436" s="233"/>
      <c r="J436" s="178">
        <f t="shared" si="21"/>
        <v>0</v>
      </c>
      <c r="K436" s="178">
        <f t="shared" si="22"/>
        <v>0</v>
      </c>
      <c r="L436" s="227"/>
      <c r="M436" s="234"/>
      <c r="N436" s="178">
        <f t="shared" si="23"/>
        <v>0</v>
      </c>
      <c r="O436" s="178">
        <f t="shared" si="24"/>
        <v>0</v>
      </c>
      <c r="P436" s="262"/>
    </row>
    <row r="437" spans="2:16" x14ac:dyDescent="0.25">
      <c r="B437" s="293"/>
      <c r="C437" s="262"/>
      <c r="D437" s="226"/>
      <c r="E437" s="227"/>
      <c r="F437" s="228"/>
      <c r="G437" s="385">
        <v>365</v>
      </c>
      <c r="H437" s="229"/>
      <c r="I437" s="233"/>
      <c r="J437" s="178">
        <f t="shared" si="21"/>
        <v>0</v>
      </c>
      <c r="K437" s="178">
        <f t="shared" si="22"/>
        <v>0</v>
      </c>
      <c r="L437" s="227"/>
      <c r="M437" s="234"/>
      <c r="N437" s="178">
        <f t="shared" si="23"/>
        <v>0</v>
      </c>
      <c r="O437" s="178">
        <f t="shared" si="24"/>
        <v>0</v>
      </c>
      <c r="P437" s="262"/>
    </row>
    <row r="438" spans="2:16" x14ac:dyDescent="0.25">
      <c r="B438" s="293"/>
      <c r="C438" s="262"/>
      <c r="D438" s="226"/>
      <c r="E438" s="227"/>
      <c r="F438" s="228"/>
      <c r="G438" s="385">
        <v>365</v>
      </c>
      <c r="H438" s="229"/>
      <c r="I438" s="233"/>
      <c r="J438" s="178">
        <f t="shared" si="21"/>
        <v>0</v>
      </c>
      <c r="K438" s="178">
        <f t="shared" si="22"/>
        <v>0</v>
      </c>
      <c r="L438" s="227"/>
      <c r="M438" s="234"/>
      <c r="N438" s="178">
        <f t="shared" si="23"/>
        <v>0</v>
      </c>
      <c r="O438" s="178">
        <f t="shared" si="24"/>
        <v>0</v>
      </c>
      <c r="P438" s="262"/>
    </row>
    <row r="439" spans="2:16" x14ac:dyDescent="0.25">
      <c r="B439" s="293"/>
      <c r="C439" s="262"/>
      <c r="D439" s="226"/>
      <c r="E439" s="227"/>
      <c r="F439" s="228"/>
      <c r="G439" s="385">
        <v>365</v>
      </c>
      <c r="H439" s="229"/>
      <c r="I439" s="233"/>
      <c r="J439" s="178">
        <f t="shared" si="21"/>
        <v>0</v>
      </c>
      <c r="K439" s="178">
        <f t="shared" si="22"/>
        <v>0</v>
      </c>
      <c r="L439" s="227"/>
      <c r="M439" s="234"/>
      <c r="N439" s="178">
        <f t="shared" si="23"/>
        <v>0</v>
      </c>
      <c r="O439" s="178">
        <f t="shared" si="24"/>
        <v>0</v>
      </c>
      <c r="P439" s="262"/>
    </row>
    <row r="440" spans="2:16" x14ac:dyDescent="0.25">
      <c r="B440" s="293"/>
      <c r="C440" s="262"/>
      <c r="D440" s="226"/>
      <c r="E440" s="227"/>
      <c r="F440" s="228"/>
      <c r="G440" s="385">
        <v>365</v>
      </c>
      <c r="H440" s="229"/>
      <c r="I440" s="233"/>
      <c r="J440" s="178">
        <f t="shared" si="21"/>
        <v>0</v>
      </c>
      <c r="K440" s="178">
        <f t="shared" si="22"/>
        <v>0</v>
      </c>
      <c r="L440" s="227"/>
      <c r="M440" s="234"/>
      <c r="N440" s="178">
        <f t="shared" si="23"/>
        <v>0</v>
      </c>
      <c r="O440" s="178">
        <f t="shared" si="24"/>
        <v>0</v>
      </c>
      <c r="P440" s="262"/>
    </row>
    <row r="441" spans="2:16" x14ac:dyDescent="0.25">
      <c r="B441" s="293"/>
      <c r="C441" s="262"/>
      <c r="D441" s="226"/>
      <c r="E441" s="227"/>
      <c r="F441" s="228"/>
      <c r="G441" s="385">
        <v>365</v>
      </c>
      <c r="H441" s="229"/>
      <c r="I441" s="233"/>
      <c r="J441" s="178">
        <f t="shared" si="21"/>
        <v>0</v>
      </c>
      <c r="K441" s="178">
        <f t="shared" si="22"/>
        <v>0</v>
      </c>
      <c r="L441" s="227"/>
      <c r="M441" s="234"/>
      <c r="N441" s="178">
        <f t="shared" si="23"/>
        <v>0</v>
      </c>
      <c r="O441" s="178">
        <f t="shared" si="24"/>
        <v>0</v>
      </c>
      <c r="P441" s="262"/>
    </row>
    <row r="442" spans="2:16" x14ac:dyDescent="0.25">
      <c r="B442" s="293"/>
      <c r="C442" s="262"/>
      <c r="D442" s="226"/>
      <c r="E442" s="227"/>
      <c r="F442" s="228"/>
      <c r="G442" s="385">
        <v>365</v>
      </c>
      <c r="H442" s="229"/>
      <c r="I442" s="233"/>
      <c r="J442" s="178">
        <f t="shared" si="21"/>
        <v>0</v>
      </c>
      <c r="K442" s="178">
        <f t="shared" si="22"/>
        <v>0</v>
      </c>
      <c r="L442" s="227"/>
      <c r="M442" s="234"/>
      <c r="N442" s="178">
        <f t="shared" si="23"/>
        <v>0</v>
      </c>
      <c r="O442" s="178">
        <f t="shared" si="24"/>
        <v>0</v>
      </c>
      <c r="P442" s="262"/>
    </row>
    <row r="443" spans="2:16" x14ac:dyDescent="0.25">
      <c r="B443" s="293"/>
      <c r="C443" s="262"/>
      <c r="D443" s="226"/>
      <c r="E443" s="227"/>
      <c r="F443" s="228"/>
      <c r="G443" s="385">
        <v>365</v>
      </c>
      <c r="H443" s="229"/>
      <c r="I443" s="233"/>
      <c r="J443" s="178">
        <f t="shared" ref="J443:J506" si="25">IF($E443&gt;0,MIN(ROUND((ROUND($G$116*$F443/$G443,0))*H443/$E443,0),MAX(0,H443-I443)),0)</f>
        <v>0</v>
      </c>
      <c r="K443" s="178">
        <f t="shared" ref="K443:K506" si="26">IF($E443&gt;0,H443-I443-J443,0)</f>
        <v>0</v>
      </c>
      <c r="L443" s="227"/>
      <c r="M443" s="234"/>
      <c r="N443" s="178">
        <f t="shared" ref="N443:N506" si="27">IF($E443&gt;0,MIN(ROUND((ROUND($G$116*$F443/$G443,0))*L443/$E443,0),MAX(0,L443-M443)),0)</f>
        <v>0</v>
      </c>
      <c r="O443" s="178">
        <f t="shared" ref="O443:O506" si="28">IF($E443&gt;0,L443-M443-N443,0)</f>
        <v>0</v>
      </c>
      <c r="P443" s="262"/>
    </row>
    <row r="444" spans="2:16" x14ac:dyDescent="0.25">
      <c r="B444" s="293"/>
      <c r="C444" s="262"/>
      <c r="D444" s="226"/>
      <c r="E444" s="227"/>
      <c r="F444" s="228"/>
      <c r="G444" s="385">
        <v>365</v>
      </c>
      <c r="H444" s="229"/>
      <c r="I444" s="233"/>
      <c r="J444" s="178">
        <f t="shared" si="25"/>
        <v>0</v>
      </c>
      <c r="K444" s="178">
        <f t="shared" si="26"/>
        <v>0</v>
      </c>
      <c r="L444" s="227"/>
      <c r="M444" s="234"/>
      <c r="N444" s="178">
        <f t="shared" si="27"/>
        <v>0</v>
      </c>
      <c r="O444" s="178">
        <f t="shared" si="28"/>
        <v>0</v>
      </c>
      <c r="P444" s="262"/>
    </row>
    <row r="445" spans="2:16" x14ac:dyDescent="0.25">
      <c r="B445" s="293"/>
      <c r="C445" s="262"/>
      <c r="D445" s="226"/>
      <c r="E445" s="227"/>
      <c r="F445" s="228"/>
      <c r="G445" s="385">
        <v>365</v>
      </c>
      <c r="H445" s="229"/>
      <c r="I445" s="233"/>
      <c r="J445" s="178">
        <f t="shared" si="25"/>
        <v>0</v>
      </c>
      <c r="K445" s="178">
        <f t="shared" si="26"/>
        <v>0</v>
      </c>
      <c r="L445" s="227"/>
      <c r="M445" s="234"/>
      <c r="N445" s="178">
        <f t="shared" si="27"/>
        <v>0</v>
      </c>
      <c r="O445" s="178">
        <f t="shared" si="28"/>
        <v>0</v>
      </c>
      <c r="P445" s="262"/>
    </row>
    <row r="446" spans="2:16" x14ac:dyDescent="0.25">
      <c r="B446" s="293"/>
      <c r="C446" s="262"/>
      <c r="D446" s="226"/>
      <c r="E446" s="227"/>
      <c r="F446" s="228"/>
      <c r="G446" s="385">
        <v>365</v>
      </c>
      <c r="H446" s="229"/>
      <c r="I446" s="233"/>
      <c r="J446" s="178">
        <f t="shared" si="25"/>
        <v>0</v>
      </c>
      <c r="K446" s="178">
        <f t="shared" si="26"/>
        <v>0</v>
      </c>
      <c r="L446" s="227"/>
      <c r="M446" s="234"/>
      <c r="N446" s="178">
        <f t="shared" si="27"/>
        <v>0</v>
      </c>
      <c r="O446" s="178">
        <f t="shared" si="28"/>
        <v>0</v>
      </c>
      <c r="P446" s="262"/>
    </row>
    <row r="447" spans="2:16" x14ac:dyDescent="0.25">
      <c r="B447" s="293"/>
      <c r="C447" s="262"/>
      <c r="D447" s="226"/>
      <c r="E447" s="227"/>
      <c r="F447" s="228"/>
      <c r="G447" s="385">
        <v>365</v>
      </c>
      <c r="H447" s="229"/>
      <c r="I447" s="233"/>
      <c r="J447" s="178">
        <f t="shared" si="25"/>
        <v>0</v>
      </c>
      <c r="K447" s="178">
        <f t="shared" si="26"/>
        <v>0</v>
      </c>
      <c r="L447" s="227"/>
      <c r="M447" s="234"/>
      <c r="N447" s="178">
        <f t="shared" si="27"/>
        <v>0</v>
      </c>
      <c r="O447" s="178">
        <f t="shared" si="28"/>
        <v>0</v>
      </c>
      <c r="P447" s="262"/>
    </row>
    <row r="448" spans="2:16" x14ac:dyDescent="0.25">
      <c r="B448" s="293"/>
      <c r="C448" s="262"/>
      <c r="D448" s="226"/>
      <c r="E448" s="227"/>
      <c r="F448" s="228"/>
      <c r="G448" s="385">
        <v>365</v>
      </c>
      <c r="H448" s="229"/>
      <c r="I448" s="233"/>
      <c r="J448" s="178">
        <f t="shared" si="25"/>
        <v>0</v>
      </c>
      <c r="K448" s="178">
        <f t="shared" si="26"/>
        <v>0</v>
      </c>
      <c r="L448" s="227"/>
      <c r="M448" s="234"/>
      <c r="N448" s="178">
        <f t="shared" si="27"/>
        <v>0</v>
      </c>
      <c r="O448" s="178">
        <f t="shared" si="28"/>
        <v>0</v>
      </c>
      <c r="P448" s="262"/>
    </row>
    <row r="449" spans="2:16" x14ac:dyDescent="0.25">
      <c r="B449" s="293"/>
      <c r="C449" s="262"/>
      <c r="D449" s="226"/>
      <c r="E449" s="227"/>
      <c r="F449" s="228"/>
      <c r="G449" s="385">
        <v>365</v>
      </c>
      <c r="H449" s="229"/>
      <c r="I449" s="233"/>
      <c r="J449" s="178">
        <f t="shared" si="25"/>
        <v>0</v>
      </c>
      <c r="K449" s="178">
        <f t="shared" si="26"/>
        <v>0</v>
      </c>
      <c r="L449" s="227"/>
      <c r="M449" s="234"/>
      <c r="N449" s="178">
        <f t="shared" si="27"/>
        <v>0</v>
      </c>
      <c r="O449" s="178">
        <f t="shared" si="28"/>
        <v>0</v>
      </c>
      <c r="P449" s="262"/>
    </row>
    <row r="450" spans="2:16" x14ac:dyDescent="0.25">
      <c r="B450" s="293"/>
      <c r="C450" s="262"/>
      <c r="D450" s="226"/>
      <c r="E450" s="227"/>
      <c r="F450" s="228"/>
      <c r="G450" s="385">
        <v>365</v>
      </c>
      <c r="H450" s="229"/>
      <c r="I450" s="233"/>
      <c r="J450" s="178">
        <f t="shared" si="25"/>
        <v>0</v>
      </c>
      <c r="K450" s="178">
        <f t="shared" si="26"/>
        <v>0</v>
      </c>
      <c r="L450" s="227"/>
      <c r="M450" s="234"/>
      <c r="N450" s="178">
        <f t="shared" si="27"/>
        <v>0</v>
      </c>
      <c r="O450" s="178">
        <f t="shared" si="28"/>
        <v>0</v>
      </c>
      <c r="P450" s="262"/>
    </row>
    <row r="451" spans="2:16" x14ac:dyDescent="0.25">
      <c r="B451" s="293"/>
      <c r="C451" s="262"/>
      <c r="D451" s="226"/>
      <c r="E451" s="227"/>
      <c r="F451" s="228"/>
      <c r="G451" s="385">
        <v>365</v>
      </c>
      <c r="H451" s="229"/>
      <c r="I451" s="233"/>
      <c r="J451" s="178">
        <f t="shared" si="25"/>
        <v>0</v>
      </c>
      <c r="K451" s="178">
        <f t="shared" si="26"/>
        <v>0</v>
      </c>
      <c r="L451" s="227"/>
      <c r="M451" s="234"/>
      <c r="N451" s="178">
        <f t="shared" si="27"/>
        <v>0</v>
      </c>
      <c r="O451" s="178">
        <f t="shared" si="28"/>
        <v>0</v>
      </c>
      <c r="P451" s="262"/>
    </row>
    <row r="452" spans="2:16" x14ac:dyDescent="0.25">
      <c r="B452" s="293"/>
      <c r="C452" s="262"/>
      <c r="D452" s="226"/>
      <c r="E452" s="227"/>
      <c r="F452" s="228"/>
      <c r="G452" s="385">
        <v>365</v>
      </c>
      <c r="H452" s="229"/>
      <c r="I452" s="233"/>
      <c r="J452" s="178">
        <f t="shared" si="25"/>
        <v>0</v>
      </c>
      <c r="K452" s="178">
        <f t="shared" si="26"/>
        <v>0</v>
      </c>
      <c r="L452" s="227"/>
      <c r="M452" s="234"/>
      <c r="N452" s="178">
        <f t="shared" si="27"/>
        <v>0</v>
      </c>
      <c r="O452" s="178">
        <f t="shared" si="28"/>
        <v>0</v>
      </c>
      <c r="P452" s="262"/>
    </row>
    <row r="453" spans="2:16" x14ac:dyDescent="0.25">
      <c r="B453" s="293"/>
      <c r="C453" s="262"/>
      <c r="D453" s="226"/>
      <c r="E453" s="227"/>
      <c r="F453" s="228"/>
      <c r="G453" s="385">
        <v>365</v>
      </c>
      <c r="H453" s="229"/>
      <c r="I453" s="233"/>
      <c r="J453" s="178">
        <f t="shared" si="25"/>
        <v>0</v>
      </c>
      <c r="K453" s="178">
        <f t="shared" si="26"/>
        <v>0</v>
      </c>
      <c r="L453" s="227"/>
      <c r="M453" s="234"/>
      <c r="N453" s="178">
        <f t="shared" si="27"/>
        <v>0</v>
      </c>
      <c r="O453" s="178">
        <f t="shared" si="28"/>
        <v>0</v>
      </c>
      <c r="P453" s="262"/>
    </row>
    <row r="454" spans="2:16" x14ac:dyDescent="0.25">
      <c r="B454" s="293"/>
      <c r="C454" s="262"/>
      <c r="D454" s="226"/>
      <c r="E454" s="227"/>
      <c r="F454" s="228"/>
      <c r="G454" s="385">
        <v>365</v>
      </c>
      <c r="H454" s="229"/>
      <c r="I454" s="233"/>
      <c r="J454" s="178">
        <f t="shared" si="25"/>
        <v>0</v>
      </c>
      <c r="K454" s="178">
        <f t="shared" si="26"/>
        <v>0</v>
      </c>
      <c r="L454" s="227"/>
      <c r="M454" s="234"/>
      <c r="N454" s="178">
        <f t="shared" si="27"/>
        <v>0</v>
      </c>
      <c r="O454" s="178">
        <f t="shared" si="28"/>
        <v>0</v>
      </c>
      <c r="P454" s="262"/>
    </row>
    <row r="455" spans="2:16" x14ac:dyDescent="0.25">
      <c r="B455" s="293"/>
      <c r="C455" s="262"/>
      <c r="D455" s="226"/>
      <c r="E455" s="227"/>
      <c r="F455" s="228"/>
      <c r="G455" s="385">
        <v>365</v>
      </c>
      <c r="H455" s="229"/>
      <c r="I455" s="233"/>
      <c r="J455" s="178">
        <f t="shared" si="25"/>
        <v>0</v>
      </c>
      <c r="K455" s="178">
        <f t="shared" si="26"/>
        <v>0</v>
      </c>
      <c r="L455" s="227"/>
      <c r="M455" s="234"/>
      <c r="N455" s="178">
        <f t="shared" si="27"/>
        <v>0</v>
      </c>
      <c r="O455" s="178">
        <f t="shared" si="28"/>
        <v>0</v>
      </c>
      <c r="P455" s="262"/>
    </row>
    <row r="456" spans="2:16" x14ac:dyDescent="0.25">
      <c r="B456" s="293"/>
      <c r="C456" s="262"/>
      <c r="D456" s="226"/>
      <c r="E456" s="227"/>
      <c r="F456" s="228"/>
      <c r="G456" s="385">
        <v>365</v>
      </c>
      <c r="H456" s="229"/>
      <c r="I456" s="233"/>
      <c r="J456" s="178">
        <f t="shared" si="25"/>
        <v>0</v>
      </c>
      <c r="K456" s="178">
        <f t="shared" si="26"/>
        <v>0</v>
      </c>
      <c r="L456" s="227"/>
      <c r="M456" s="234"/>
      <c r="N456" s="178">
        <f t="shared" si="27"/>
        <v>0</v>
      </c>
      <c r="O456" s="178">
        <f t="shared" si="28"/>
        <v>0</v>
      </c>
      <c r="P456" s="262"/>
    </row>
    <row r="457" spans="2:16" x14ac:dyDescent="0.25">
      <c r="B457" s="293"/>
      <c r="C457" s="262"/>
      <c r="D457" s="226"/>
      <c r="E457" s="227"/>
      <c r="F457" s="228"/>
      <c r="G457" s="385">
        <v>365</v>
      </c>
      <c r="H457" s="229"/>
      <c r="I457" s="233"/>
      <c r="J457" s="178">
        <f t="shared" si="25"/>
        <v>0</v>
      </c>
      <c r="K457" s="178">
        <f t="shared" si="26"/>
        <v>0</v>
      </c>
      <c r="L457" s="227"/>
      <c r="M457" s="234"/>
      <c r="N457" s="178">
        <f t="shared" si="27"/>
        <v>0</v>
      </c>
      <c r="O457" s="178">
        <f t="shared" si="28"/>
        <v>0</v>
      </c>
      <c r="P457" s="262"/>
    </row>
    <row r="458" spans="2:16" x14ac:dyDescent="0.25">
      <c r="B458" s="293"/>
      <c r="C458" s="262"/>
      <c r="D458" s="226"/>
      <c r="E458" s="227"/>
      <c r="F458" s="228"/>
      <c r="G458" s="385">
        <v>365</v>
      </c>
      <c r="H458" s="229"/>
      <c r="I458" s="233"/>
      <c r="J458" s="178">
        <f t="shared" si="25"/>
        <v>0</v>
      </c>
      <c r="K458" s="178">
        <f t="shared" si="26"/>
        <v>0</v>
      </c>
      <c r="L458" s="227"/>
      <c r="M458" s="234"/>
      <c r="N458" s="178">
        <f t="shared" si="27"/>
        <v>0</v>
      </c>
      <c r="O458" s="178">
        <f t="shared" si="28"/>
        <v>0</v>
      </c>
      <c r="P458" s="262"/>
    </row>
    <row r="459" spans="2:16" x14ac:dyDescent="0.25">
      <c r="B459" s="293"/>
      <c r="C459" s="262"/>
      <c r="D459" s="226"/>
      <c r="E459" s="227"/>
      <c r="F459" s="228"/>
      <c r="G459" s="385">
        <v>365</v>
      </c>
      <c r="H459" s="229"/>
      <c r="I459" s="233"/>
      <c r="J459" s="178">
        <f t="shared" si="25"/>
        <v>0</v>
      </c>
      <c r="K459" s="178">
        <f t="shared" si="26"/>
        <v>0</v>
      </c>
      <c r="L459" s="227"/>
      <c r="M459" s="234"/>
      <c r="N459" s="178">
        <f t="shared" si="27"/>
        <v>0</v>
      </c>
      <c r="O459" s="178">
        <f t="shared" si="28"/>
        <v>0</v>
      </c>
      <c r="P459" s="262"/>
    </row>
    <row r="460" spans="2:16" x14ac:dyDescent="0.25">
      <c r="B460" s="293"/>
      <c r="C460" s="262"/>
      <c r="D460" s="226"/>
      <c r="E460" s="227"/>
      <c r="F460" s="228"/>
      <c r="G460" s="385">
        <v>365</v>
      </c>
      <c r="H460" s="229"/>
      <c r="I460" s="233"/>
      <c r="J460" s="178">
        <f t="shared" si="25"/>
        <v>0</v>
      </c>
      <c r="K460" s="178">
        <f t="shared" si="26"/>
        <v>0</v>
      </c>
      <c r="L460" s="227"/>
      <c r="M460" s="234"/>
      <c r="N460" s="178">
        <f t="shared" si="27"/>
        <v>0</v>
      </c>
      <c r="O460" s="178">
        <f t="shared" si="28"/>
        <v>0</v>
      </c>
      <c r="P460" s="262"/>
    </row>
    <row r="461" spans="2:16" x14ac:dyDescent="0.25">
      <c r="B461" s="293"/>
      <c r="C461" s="262"/>
      <c r="D461" s="226"/>
      <c r="E461" s="227"/>
      <c r="F461" s="228"/>
      <c r="G461" s="385">
        <v>365</v>
      </c>
      <c r="H461" s="229"/>
      <c r="I461" s="233"/>
      <c r="J461" s="178">
        <f t="shared" si="25"/>
        <v>0</v>
      </c>
      <c r="K461" s="178">
        <f t="shared" si="26"/>
        <v>0</v>
      </c>
      <c r="L461" s="227"/>
      <c r="M461" s="234"/>
      <c r="N461" s="178">
        <f t="shared" si="27"/>
        <v>0</v>
      </c>
      <c r="O461" s="178">
        <f t="shared" si="28"/>
        <v>0</v>
      </c>
      <c r="P461" s="262"/>
    </row>
    <row r="462" spans="2:16" x14ac:dyDescent="0.25">
      <c r="B462" s="293"/>
      <c r="C462" s="262"/>
      <c r="D462" s="226"/>
      <c r="E462" s="227"/>
      <c r="F462" s="228"/>
      <c r="G462" s="385">
        <v>365</v>
      </c>
      <c r="H462" s="229"/>
      <c r="I462" s="233"/>
      <c r="J462" s="178">
        <f t="shared" si="25"/>
        <v>0</v>
      </c>
      <c r="K462" s="178">
        <f t="shared" si="26"/>
        <v>0</v>
      </c>
      <c r="L462" s="227"/>
      <c r="M462" s="234"/>
      <c r="N462" s="178">
        <f t="shared" si="27"/>
        <v>0</v>
      </c>
      <c r="O462" s="178">
        <f t="shared" si="28"/>
        <v>0</v>
      </c>
      <c r="P462" s="262"/>
    </row>
    <row r="463" spans="2:16" x14ac:dyDescent="0.25">
      <c r="B463" s="293"/>
      <c r="C463" s="262"/>
      <c r="D463" s="226"/>
      <c r="E463" s="227"/>
      <c r="F463" s="228"/>
      <c r="G463" s="385">
        <v>365</v>
      </c>
      <c r="H463" s="229"/>
      <c r="I463" s="233"/>
      <c r="J463" s="178">
        <f t="shared" si="25"/>
        <v>0</v>
      </c>
      <c r="K463" s="178">
        <f t="shared" si="26"/>
        <v>0</v>
      </c>
      <c r="L463" s="227"/>
      <c r="M463" s="234"/>
      <c r="N463" s="178">
        <f t="shared" si="27"/>
        <v>0</v>
      </c>
      <c r="O463" s="178">
        <f t="shared" si="28"/>
        <v>0</v>
      </c>
      <c r="P463" s="262"/>
    </row>
    <row r="464" spans="2:16" x14ac:dyDescent="0.25">
      <c r="B464" s="293"/>
      <c r="C464" s="262"/>
      <c r="D464" s="226"/>
      <c r="E464" s="227"/>
      <c r="F464" s="228"/>
      <c r="G464" s="385">
        <v>365</v>
      </c>
      <c r="H464" s="229"/>
      <c r="I464" s="233"/>
      <c r="J464" s="178">
        <f t="shared" si="25"/>
        <v>0</v>
      </c>
      <c r="K464" s="178">
        <f t="shared" si="26"/>
        <v>0</v>
      </c>
      <c r="L464" s="227"/>
      <c r="M464" s="234"/>
      <c r="N464" s="178">
        <f t="shared" si="27"/>
        <v>0</v>
      </c>
      <c r="O464" s="178">
        <f t="shared" si="28"/>
        <v>0</v>
      </c>
      <c r="P464" s="262"/>
    </row>
    <row r="465" spans="2:16" x14ac:dyDescent="0.25">
      <c r="B465" s="293"/>
      <c r="C465" s="262"/>
      <c r="D465" s="226"/>
      <c r="E465" s="227"/>
      <c r="F465" s="228"/>
      <c r="G465" s="385">
        <v>365</v>
      </c>
      <c r="H465" s="229"/>
      <c r="I465" s="233"/>
      <c r="J465" s="178">
        <f t="shared" si="25"/>
        <v>0</v>
      </c>
      <c r="K465" s="178">
        <f t="shared" si="26"/>
        <v>0</v>
      </c>
      <c r="L465" s="227"/>
      <c r="M465" s="234"/>
      <c r="N465" s="178">
        <f t="shared" si="27"/>
        <v>0</v>
      </c>
      <c r="O465" s="178">
        <f t="shared" si="28"/>
        <v>0</v>
      </c>
      <c r="P465" s="262"/>
    </row>
    <row r="466" spans="2:16" x14ac:dyDescent="0.25">
      <c r="B466" s="293"/>
      <c r="C466" s="262"/>
      <c r="D466" s="226"/>
      <c r="E466" s="227"/>
      <c r="F466" s="228"/>
      <c r="G466" s="385">
        <v>365</v>
      </c>
      <c r="H466" s="229"/>
      <c r="I466" s="233"/>
      <c r="J466" s="178">
        <f t="shared" si="25"/>
        <v>0</v>
      </c>
      <c r="K466" s="178">
        <f t="shared" si="26"/>
        <v>0</v>
      </c>
      <c r="L466" s="227"/>
      <c r="M466" s="234"/>
      <c r="N466" s="178">
        <f t="shared" si="27"/>
        <v>0</v>
      </c>
      <c r="O466" s="178">
        <f t="shared" si="28"/>
        <v>0</v>
      </c>
      <c r="P466" s="262"/>
    </row>
    <row r="467" spans="2:16" x14ac:dyDescent="0.25">
      <c r="B467" s="293"/>
      <c r="C467" s="262"/>
      <c r="D467" s="226"/>
      <c r="E467" s="227"/>
      <c r="F467" s="228"/>
      <c r="G467" s="385">
        <v>365</v>
      </c>
      <c r="H467" s="229"/>
      <c r="I467" s="233"/>
      <c r="J467" s="178">
        <f t="shared" si="25"/>
        <v>0</v>
      </c>
      <c r="K467" s="178">
        <f t="shared" si="26"/>
        <v>0</v>
      </c>
      <c r="L467" s="227"/>
      <c r="M467" s="234"/>
      <c r="N467" s="178">
        <f t="shared" si="27"/>
        <v>0</v>
      </c>
      <c r="O467" s="178">
        <f t="shared" si="28"/>
        <v>0</v>
      </c>
      <c r="P467" s="262"/>
    </row>
    <row r="468" spans="2:16" x14ac:dyDescent="0.25">
      <c r="B468" s="293"/>
      <c r="C468" s="262"/>
      <c r="D468" s="226"/>
      <c r="E468" s="227"/>
      <c r="F468" s="228"/>
      <c r="G468" s="385">
        <v>365</v>
      </c>
      <c r="H468" s="229"/>
      <c r="I468" s="233"/>
      <c r="J468" s="178">
        <f t="shared" si="25"/>
        <v>0</v>
      </c>
      <c r="K468" s="178">
        <f t="shared" si="26"/>
        <v>0</v>
      </c>
      <c r="L468" s="227"/>
      <c r="M468" s="234"/>
      <c r="N468" s="178">
        <f t="shared" si="27"/>
        <v>0</v>
      </c>
      <c r="O468" s="178">
        <f t="shared" si="28"/>
        <v>0</v>
      </c>
      <c r="P468" s="262"/>
    </row>
    <row r="469" spans="2:16" x14ac:dyDescent="0.25">
      <c r="B469" s="293"/>
      <c r="C469" s="262"/>
      <c r="D469" s="226"/>
      <c r="E469" s="227"/>
      <c r="F469" s="228"/>
      <c r="G469" s="385">
        <v>365</v>
      </c>
      <c r="H469" s="229"/>
      <c r="I469" s="233"/>
      <c r="J469" s="178">
        <f t="shared" si="25"/>
        <v>0</v>
      </c>
      <c r="K469" s="178">
        <f t="shared" si="26"/>
        <v>0</v>
      </c>
      <c r="L469" s="227"/>
      <c r="M469" s="234"/>
      <c r="N469" s="178">
        <f t="shared" si="27"/>
        <v>0</v>
      </c>
      <c r="O469" s="178">
        <f t="shared" si="28"/>
        <v>0</v>
      </c>
      <c r="P469" s="262"/>
    </row>
    <row r="470" spans="2:16" x14ac:dyDescent="0.25">
      <c r="B470" s="293"/>
      <c r="C470" s="262"/>
      <c r="D470" s="226"/>
      <c r="E470" s="227"/>
      <c r="F470" s="228"/>
      <c r="G470" s="385">
        <v>365</v>
      </c>
      <c r="H470" s="229"/>
      <c r="I470" s="233"/>
      <c r="J470" s="178">
        <f t="shared" si="25"/>
        <v>0</v>
      </c>
      <c r="K470" s="178">
        <f t="shared" si="26"/>
        <v>0</v>
      </c>
      <c r="L470" s="227"/>
      <c r="M470" s="234"/>
      <c r="N470" s="178">
        <f t="shared" si="27"/>
        <v>0</v>
      </c>
      <c r="O470" s="178">
        <f t="shared" si="28"/>
        <v>0</v>
      </c>
      <c r="P470" s="262"/>
    </row>
    <row r="471" spans="2:16" x14ac:dyDescent="0.25">
      <c r="B471" s="293"/>
      <c r="C471" s="262"/>
      <c r="D471" s="226"/>
      <c r="E471" s="227"/>
      <c r="F471" s="228"/>
      <c r="G471" s="385">
        <v>365</v>
      </c>
      <c r="H471" s="229"/>
      <c r="I471" s="233"/>
      <c r="J471" s="178">
        <f t="shared" si="25"/>
        <v>0</v>
      </c>
      <c r="K471" s="178">
        <f t="shared" si="26"/>
        <v>0</v>
      </c>
      <c r="L471" s="227"/>
      <c r="M471" s="234"/>
      <c r="N471" s="178">
        <f t="shared" si="27"/>
        <v>0</v>
      </c>
      <c r="O471" s="178">
        <f t="shared" si="28"/>
        <v>0</v>
      </c>
      <c r="P471" s="262"/>
    </row>
    <row r="472" spans="2:16" x14ac:dyDescent="0.25">
      <c r="B472" s="293"/>
      <c r="C472" s="262"/>
      <c r="D472" s="226"/>
      <c r="E472" s="227"/>
      <c r="F472" s="228"/>
      <c r="G472" s="385">
        <v>365</v>
      </c>
      <c r="H472" s="229"/>
      <c r="I472" s="233"/>
      <c r="J472" s="178">
        <f t="shared" si="25"/>
        <v>0</v>
      </c>
      <c r="K472" s="178">
        <f t="shared" si="26"/>
        <v>0</v>
      </c>
      <c r="L472" s="227"/>
      <c r="M472" s="234"/>
      <c r="N472" s="178">
        <f t="shared" si="27"/>
        <v>0</v>
      </c>
      <c r="O472" s="178">
        <f t="shared" si="28"/>
        <v>0</v>
      </c>
      <c r="P472" s="262"/>
    </row>
    <row r="473" spans="2:16" x14ac:dyDescent="0.25">
      <c r="B473" s="293"/>
      <c r="C473" s="262"/>
      <c r="D473" s="226"/>
      <c r="E473" s="227"/>
      <c r="F473" s="228"/>
      <c r="G473" s="385">
        <v>365</v>
      </c>
      <c r="H473" s="229"/>
      <c r="I473" s="233"/>
      <c r="J473" s="178">
        <f t="shared" si="25"/>
        <v>0</v>
      </c>
      <c r="K473" s="178">
        <f t="shared" si="26"/>
        <v>0</v>
      </c>
      <c r="L473" s="227"/>
      <c r="M473" s="234"/>
      <c r="N473" s="178">
        <f t="shared" si="27"/>
        <v>0</v>
      </c>
      <c r="O473" s="178">
        <f t="shared" si="28"/>
        <v>0</v>
      </c>
      <c r="P473" s="262"/>
    </row>
    <row r="474" spans="2:16" x14ac:dyDescent="0.25">
      <c r="B474" s="293"/>
      <c r="C474" s="262"/>
      <c r="D474" s="226"/>
      <c r="E474" s="227"/>
      <c r="F474" s="228"/>
      <c r="G474" s="385">
        <v>365</v>
      </c>
      <c r="H474" s="229"/>
      <c r="I474" s="233"/>
      <c r="J474" s="178">
        <f t="shared" si="25"/>
        <v>0</v>
      </c>
      <c r="K474" s="178">
        <f t="shared" si="26"/>
        <v>0</v>
      </c>
      <c r="L474" s="227"/>
      <c r="M474" s="234"/>
      <c r="N474" s="178">
        <f t="shared" si="27"/>
        <v>0</v>
      </c>
      <c r="O474" s="178">
        <f t="shared" si="28"/>
        <v>0</v>
      </c>
      <c r="P474" s="262"/>
    </row>
    <row r="475" spans="2:16" x14ac:dyDescent="0.25">
      <c r="B475" s="293"/>
      <c r="C475" s="262"/>
      <c r="D475" s="226"/>
      <c r="E475" s="227"/>
      <c r="F475" s="228"/>
      <c r="G475" s="385">
        <v>365</v>
      </c>
      <c r="H475" s="229"/>
      <c r="I475" s="233"/>
      <c r="J475" s="178">
        <f t="shared" si="25"/>
        <v>0</v>
      </c>
      <c r="K475" s="178">
        <f t="shared" si="26"/>
        <v>0</v>
      </c>
      <c r="L475" s="227"/>
      <c r="M475" s="234"/>
      <c r="N475" s="178">
        <f t="shared" si="27"/>
        <v>0</v>
      </c>
      <c r="O475" s="178">
        <f t="shared" si="28"/>
        <v>0</v>
      </c>
      <c r="P475" s="262"/>
    </row>
    <row r="476" spans="2:16" x14ac:dyDescent="0.25">
      <c r="B476" s="293"/>
      <c r="C476" s="262"/>
      <c r="D476" s="226"/>
      <c r="E476" s="227"/>
      <c r="F476" s="228"/>
      <c r="G476" s="385">
        <v>365</v>
      </c>
      <c r="H476" s="229"/>
      <c r="I476" s="233"/>
      <c r="J476" s="178">
        <f t="shared" si="25"/>
        <v>0</v>
      </c>
      <c r="K476" s="178">
        <f t="shared" si="26"/>
        <v>0</v>
      </c>
      <c r="L476" s="227"/>
      <c r="M476" s="234"/>
      <c r="N476" s="178">
        <f t="shared" si="27"/>
        <v>0</v>
      </c>
      <c r="O476" s="178">
        <f t="shared" si="28"/>
        <v>0</v>
      </c>
      <c r="P476" s="262"/>
    </row>
    <row r="477" spans="2:16" x14ac:dyDescent="0.25">
      <c r="B477" s="293"/>
      <c r="C477" s="262"/>
      <c r="D477" s="226"/>
      <c r="E477" s="227"/>
      <c r="F477" s="228"/>
      <c r="G477" s="385">
        <v>365</v>
      </c>
      <c r="H477" s="229"/>
      <c r="I477" s="233"/>
      <c r="J477" s="178">
        <f t="shared" si="25"/>
        <v>0</v>
      </c>
      <c r="K477" s="178">
        <f t="shared" si="26"/>
        <v>0</v>
      </c>
      <c r="L477" s="227"/>
      <c r="M477" s="234"/>
      <c r="N477" s="178">
        <f t="shared" si="27"/>
        <v>0</v>
      </c>
      <c r="O477" s="178">
        <f t="shared" si="28"/>
        <v>0</v>
      </c>
      <c r="P477" s="262"/>
    </row>
    <row r="478" spans="2:16" x14ac:dyDescent="0.25">
      <c r="B478" s="293"/>
      <c r="C478" s="262"/>
      <c r="D478" s="226"/>
      <c r="E478" s="227"/>
      <c r="F478" s="228"/>
      <c r="G478" s="385">
        <v>365</v>
      </c>
      <c r="H478" s="229"/>
      <c r="I478" s="233"/>
      <c r="J478" s="178">
        <f t="shared" si="25"/>
        <v>0</v>
      </c>
      <c r="K478" s="178">
        <f t="shared" si="26"/>
        <v>0</v>
      </c>
      <c r="L478" s="227"/>
      <c r="M478" s="234"/>
      <c r="N478" s="178">
        <f t="shared" si="27"/>
        <v>0</v>
      </c>
      <c r="O478" s="178">
        <f t="shared" si="28"/>
        <v>0</v>
      </c>
      <c r="P478" s="262"/>
    </row>
    <row r="479" spans="2:16" x14ac:dyDescent="0.25">
      <c r="B479" s="293"/>
      <c r="C479" s="262"/>
      <c r="D479" s="226"/>
      <c r="E479" s="227"/>
      <c r="F479" s="228"/>
      <c r="G479" s="385">
        <v>365</v>
      </c>
      <c r="H479" s="229"/>
      <c r="I479" s="233"/>
      <c r="J479" s="178">
        <f t="shared" si="25"/>
        <v>0</v>
      </c>
      <c r="K479" s="178">
        <f t="shared" si="26"/>
        <v>0</v>
      </c>
      <c r="L479" s="227"/>
      <c r="M479" s="234"/>
      <c r="N479" s="178">
        <f t="shared" si="27"/>
        <v>0</v>
      </c>
      <c r="O479" s="178">
        <f t="shared" si="28"/>
        <v>0</v>
      </c>
      <c r="P479" s="262"/>
    </row>
    <row r="480" spans="2:16" x14ac:dyDescent="0.25">
      <c r="B480" s="293"/>
      <c r="C480" s="262"/>
      <c r="D480" s="226"/>
      <c r="E480" s="227"/>
      <c r="F480" s="228"/>
      <c r="G480" s="385">
        <v>365</v>
      </c>
      <c r="H480" s="229"/>
      <c r="I480" s="233"/>
      <c r="J480" s="178">
        <f t="shared" si="25"/>
        <v>0</v>
      </c>
      <c r="K480" s="178">
        <f t="shared" si="26"/>
        <v>0</v>
      </c>
      <c r="L480" s="227"/>
      <c r="M480" s="234"/>
      <c r="N480" s="178">
        <f t="shared" si="27"/>
        <v>0</v>
      </c>
      <c r="O480" s="178">
        <f t="shared" si="28"/>
        <v>0</v>
      </c>
      <c r="P480" s="262"/>
    </row>
    <row r="481" spans="2:16" x14ac:dyDescent="0.25">
      <c r="B481" s="293"/>
      <c r="C481" s="262"/>
      <c r="D481" s="226"/>
      <c r="E481" s="227"/>
      <c r="F481" s="228"/>
      <c r="G481" s="385">
        <v>365</v>
      </c>
      <c r="H481" s="229"/>
      <c r="I481" s="233"/>
      <c r="J481" s="178">
        <f t="shared" si="25"/>
        <v>0</v>
      </c>
      <c r="K481" s="178">
        <f t="shared" si="26"/>
        <v>0</v>
      </c>
      <c r="L481" s="227"/>
      <c r="M481" s="234"/>
      <c r="N481" s="178">
        <f t="shared" si="27"/>
        <v>0</v>
      </c>
      <c r="O481" s="178">
        <f t="shared" si="28"/>
        <v>0</v>
      </c>
      <c r="P481" s="262"/>
    </row>
    <row r="482" spans="2:16" x14ac:dyDescent="0.25">
      <c r="B482" s="293"/>
      <c r="C482" s="262"/>
      <c r="D482" s="226"/>
      <c r="E482" s="227"/>
      <c r="F482" s="228"/>
      <c r="G482" s="385">
        <v>365</v>
      </c>
      <c r="H482" s="229"/>
      <c r="I482" s="233"/>
      <c r="J482" s="178">
        <f t="shared" si="25"/>
        <v>0</v>
      </c>
      <c r="K482" s="178">
        <f t="shared" si="26"/>
        <v>0</v>
      </c>
      <c r="L482" s="227"/>
      <c r="M482" s="234"/>
      <c r="N482" s="178">
        <f t="shared" si="27"/>
        <v>0</v>
      </c>
      <c r="O482" s="178">
        <f t="shared" si="28"/>
        <v>0</v>
      </c>
      <c r="P482" s="262"/>
    </row>
    <row r="483" spans="2:16" x14ac:dyDescent="0.25">
      <c r="B483" s="293"/>
      <c r="C483" s="262"/>
      <c r="D483" s="226"/>
      <c r="E483" s="227"/>
      <c r="F483" s="228"/>
      <c r="G483" s="385">
        <v>365</v>
      </c>
      <c r="H483" s="229"/>
      <c r="I483" s="233"/>
      <c r="J483" s="178">
        <f t="shared" si="25"/>
        <v>0</v>
      </c>
      <c r="K483" s="178">
        <f t="shared" si="26"/>
        <v>0</v>
      </c>
      <c r="L483" s="227"/>
      <c r="M483" s="234"/>
      <c r="N483" s="178">
        <f t="shared" si="27"/>
        <v>0</v>
      </c>
      <c r="O483" s="178">
        <f t="shared" si="28"/>
        <v>0</v>
      </c>
      <c r="P483" s="262"/>
    </row>
    <row r="484" spans="2:16" x14ac:dyDescent="0.25">
      <c r="B484" s="293"/>
      <c r="C484" s="262"/>
      <c r="D484" s="226"/>
      <c r="E484" s="227"/>
      <c r="F484" s="228"/>
      <c r="G484" s="385">
        <v>365</v>
      </c>
      <c r="H484" s="229"/>
      <c r="I484" s="233"/>
      <c r="J484" s="178">
        <f t="shared" si="25"/>
        <v>0</v>
      </c>
      <c r="K484" s="178">
        <f t="shared" si="26"/>
        <v>0</v>
      </c>
      <c r="L484" s="227"/>
      <c r="M484" s="234"/>
      <c r="N484" s="178">
        <f t="shared" si="27"/>
        <v>0</v>
      </c>
      <c r="O484" s="178">
        <f t="shared" si="28"/>
        <v>0</v>
      </c>
      <c r="P484" s="262"/>
    </row>
    <row r="485" spans="2:16" x14ac:dyDescent="0.25">
      <c r="B485" s="293"/>
      <c r="C485" s="262"/>
      <c r="D485" s="226"/>
      <c r="E485" s="227"/>
      <c r="F485" s="228"/>
      <c r="G485" s="385">
        <v>365</v>
      </c>
      <c r="H485" s="229"/>
      <c r="I485" s="233"/>
      <c r="J485" s="178">
        <f t="shared" si="25"/>
        <v>0</v>
      </c>
      <c r="K485" s="178">
        <f t="shared" si="26"/>
        <v>0</v>
      </c>
      <c r="L485" s="227"/>
      <c r="M485" s="234"/>
      <c r="N485" s="178">
        <f t="shared" si="27"/>
        <v>0</v>
      </c>
      <c r="O485" s="178">
        <f t="shared" si="28"/>
        <v>0</v>
      </c>
      <c r="P485" s="262"/>
    </row>
    <row r="486" spans="2:16" x14ac:dyDescent="0.25">
      <c r="B486" s="293"/>
      <c r="C486" s="262"/>
      <c r="D486" s="226"/>
      <c r="E486" s="227"/>
      <c r="F486" s="228"/>
      <c r="G486" s="385">
        <v>365</v>
      </c>
      <c r="H486" s="229"/>
      <c r="I486" s="233"/>
      <c r="J486" s="178">
        <f t="shared" si="25"/>
        <v>0</v>
      </c>
      <c r="K486" s="178">
        <f t="shared" si="26"/>
        <v>0</v>
      </c>
      <c r="L486" s="227"/>
      <c r="M486" s="234"/>
      <c r="N486" s="178">
        <f t="shared" si="27"/>
        <v>0</v>
      </c>
      <c r="O486" s="178">
        <f t="shared" si="28"/>
        <v>0</v>
      </c>
      <c r="P486" s="262"/>
    </row>
    <row r="487" spans="2:16" x14ac:dyDescent="0.25">
      <c r="B487" s="293"/>
      <c r="C487" s="262"/>
      <c r="D487" s="226"/>
      <c r="E487" s="227"/>
      <c r="F487" s="228"/>
      <c r="G487" s="385">
        <v>365</v>
      </c>
      <c r="H487" s="229"/>
      <c r="I487" s="233"/>
      <c r="J487" s="178">
        <f t="shared" si="25"/>
        <v>0</v>
      </c>
      <c r="K487" s="178">
        <f t="shared" si="26"/>
        <v>0</v>
      </c>
      <c r="L487" s="227"/>
      <c r="M487" s="234"/>
      <c r="N487" s="178">
        <f t="shared" si="27"/>
        <v>0</v>
      </c>
      <c r="O487" s="178">
        <f t="shared" si="28"/>
        <v>0</v>
      </c>
      <c r="P487" s="262"/>
    </row>
    <row r="488" spans="2:16" x14ac:dyDescent="0.25">
      <c r="B488" s="293"/>
      <c r="C488" s="262"/>
      <c r="D488" s="226"/>
      <c r="E488" s="227"/>
      <c r="F488" s="228"/>
      <c r="G488" s="385">
        <v>365</v>
      </c>
      <c r="H488" s="229"/>
      <c r="I488" s="233"/>
      <c r="J488" s="178">
        <f t="shared" si="25"/>
        <v>0</v>
      </c>
      <c r="K488" s="178">
        <f t="shared" si="26"/>
        <v>0</v>
      </c>
      <c r="L488" s="227"/>
      <c r="M488" s="234"/>
      <c r="N488" s="178">
        <f t="shared" si="27"/>
        <v>0</v>
      </c>
      <c r="O488" s="178">
        <f t="shared" si="28"/>
        <v>0</v>
      </c>
      <c r="P488" s="262"/>
    </row>
    <row r="489" spans="2:16" x14ac:dyDescent="0.25">
      <c r="B489" s="293"/>
      <c r="C489" s="262"/>
      <c r="D489" s="226"/>
      <c r="E489" s="227"/>
      <c r="F489" s="228"/>
      <c r="G489" s="385">
        <v>365</v>
      </c>
      <c r="H489" s="229"/>
      <c r="I489" s="233"/>
      <c r="J489" s="178">
        <f t="shared" si="25"/>
        <v>0</v>
      </c>
      <c r="K489" s="178">
        <f t="shared" si="26"/>
        <v>0</v>
      </c>
      <c r="L489" s="227"/>
      <c r="M489" s="234"/>
      <c r="N489" s="178">
        <f t="shared" si="27"/>
        <v>0</v>
      </c>
      <c r="O489" s="178">
        <f t="shared" si="28"/>
        <v>0</v>
      </c>
      <c r="P489" s="262"/>
    </row>
    <row r="490" spans="2:16" x14ac:dyDescent="0.25">
      <c r="B490" s="293"/>
      <c r="C490" s="262"/>
      <c r="D490" s="226"/>
      <c r="E490" s="227"/>
      <c r="F490" s="228"/>
      <c r="G490" s="385">
        <v>365</v>
      </c>
      <c r="H490" s="229"/>
      <c r="I490" s="233"/>
      <c r="J490" s="178">
        <f t="shared" si="25"/>
        <v>0</v>
      </c>
      <c r="K490" s="178">
        <f t="shared" si="26"/>
        <v>0</v>
      </c>
      <c r="L490" s="227"/>
      <c r="M490" s="234"/>
      <c r="N490" s="178">
        <f t="shared" si="27"/>
        <v>0</v>
      </c>
      <c r="O490" s="178">
        <f t="shared" si="28"/>
        <v>0</v>
      </c>
      <c r="P490" s="262"/>
    </row>
    <row r="491" spans="2:16" x14ac:dyDescent="0.25">
      <c r="B491" s="293"/>
      <c r="C491" s="262"/>
      <c r="D491" s="226"/>
      <c r="E491" s="227"/>
      <c r="F491" s="228"/>
      <c r="G491" s="385">
        <v>365</v>
      </c>
      <c r="H491" s="229"/>
      <c r="I491" s="233"/>
      <c r="J491" s="178">
        <f t="shared" si="25"/>
        <v>0</v>
      </c>
      <c r="K491" s="178">
        <f t="shared" si="26"/>
        <v>0</v>
      </c>
      <c r="L491" s="227"/>
      <c r="M491" s="234"/>
      <c r="N491" s="178">
        <f t="shared" si="27"/>
        <v>0</v>
      </c>
      <c r="O491" s="178">
        <f t="shared" si="28"/>
        <v>0</v>
      </c>
      <c r="P491" s="262"/>
    </row>
    <row r="492" spans="2:16" x14ac:dyDescent="0.25">
      <c r="B492" s="293"/>
      <c r="C492" s="262"/>
      <c r="D492" s="226"/>
      <c r="E492" s="227"/>
      <c r="F492" s="228"/>
      <c r="G492" s="385">
        <v>365</v>
      </c>
      <c r="H492" s="229"/>
      <c r="I492" s="233"/>
      <c r="J492" s="178">
        <f t="shared" si="25"/>
        <v>0</v>
      </c>
      <c r="K492" s="178">
        <f t="shared" si="26"/>
        <v>0</v>
      </c>
      <c r="L492" s="227"/>
      <c r="M492" s="234"/>
      <c r="N492" s="178">
        <f t="shared" si="27"/>
        <v>0</v>
      </c>
      <c r="O492" s="178">
        <f t="shared" si="28"/>
        <v>0</v>
      </c>
      <c r="P492" s="262"/>
    </row>
    <row r="493" spans="2:16" x14ac:dyDescent="0.25">
      <c r="B493" s="293"/>
      <c r="C493" s="262"/>
      <c r="D493" s="226"/>
      <c r="E493" s="227"/>
      <c r="F493" s="228"/>
      <c r="G493" s="385">
        <v>365</v>
      </c>
      <c r="H493" s="229"/>
      <c r="I493" s="233"/>
      <c r="J493" s="178">
        <f t="shared" si="25"/>
        <v>0</v>
      </c>
      <c r="K493" s="178">
        <f t="shared" si="26"/>
        <v>0</v>
      </c>
      <c r="L493" s="227"/>
      <c r="M493" s="234"/>
      <c r="N493" s="178">
        <f t="shared" si="27"/>
        <v>0</v>
      </c>
      <c r="O493" s="178">
        <f t="shared" si="28"/>
        <v>0</v>
      </c>
      <c r="P493" s="262"/>
    </row>
    <row r="494" spans="2:16" x14ac:dyDescent="0.25">
      <c r="B494" s="293"/>
      <c r="C494" s="262"/>
      <c r="D494" s="226"/>
      <c r="E494" s="227"/>
      <c r="F494" s="228"/>
      <c r="G494" s="385">
        <v>365</v>
      </c>
      <c r="H494" s="229"/>
      <c r="I494" s="233"/>
      <c r="J494" s="178">
        <f t="shared" si="25"/>
        <v>0</v>
      </c>
      <c r="K494" s="178">
        <f t="shared" si="26"/>
        <v>0</v>
      </c>
      <c r="L494" s="227"/>
      <c r="M494" s="234"/>
      <c r="N494" s="178">
        <f t="shared" si="27"/>
        <v>0</v>
      </c>
      <c r="O494" s="178">
        <f t="shared" si="28"/>
        <v>0</v>
      </c>
      <c r="P494" s="262"/>
    </row>
    <row r="495" spans="2:16" x14ac:dyDescent="0.25">
      <c r="B495" s="293"/>
      <c r="C495" s="262"/>
      <c r="D495" s="226"/>
      <c r="E495" s="227"/>
      <c r="F495" s="228"/>
      <c r="G495" s="385">
        <v>365</v>
      </c>
      <c r="H495" s="229"/>
      <c r="I495" s="233"/>
      <c r="J495" s="178">
        <f t="shared" si="25"/>
        <v>0</v>
      </c>
      <c r="K495" s="178">
        <f t="shared" si="26"/>
        <v>0</v>
      </c>
      <c r="L495" s="227"/>
      <c r="M495" s="234"/>
      <c r="N495" s="178">
        <f t="shared" si="27"/>
        <v>0</v>
      </c>
      <c r="O495" s="178">
        <f t="shared" si="28"/>
        <v>0</v>
      </c>
      <c r="P495" s="262"/>
    </row>
    <row r="496" spans="2:16" x14ac:dyDescent="0.25">
      <c r="B496" s="293"/>
      <c r="C496" s="262"/>
      <c r="D496" s="226"/>
      <c r="E496" s="227"/>
      <c r="F496" s="228"/>
      <c r="G496" s="385">
        <v>365</v>
      </c>
      <c r="H496" s="229"/>
      <c r="I496" s="233"/>
      <c r="J496" s="178">
        <f t="shared" si="25"/>
        <v>0</v>
      </c>
      <c r="K496" s="178">
        <f t="shared" si="26"/>
        <v>0</v>
      </c>
      <c r="L496" s="227"/>
      <c r="M496" s="234"/>
      <c r="N496" s="178">
        <f t="shared" si="27"/>
        <v>0</v>
      </c>
      <c r="O496" s="178">
        <f t="shared" si="28"/>
        <v>0</v>
      </c>
      <c r="P496" s="262"/>
    </row>
    <row r="497" spans="2:16" x14ac:dyDescent="0.25">
      <c r="B497" s="293"/>
      <c r="C497" s="262"/>
      <c r="D497" s="226"/>
      <c r="E497" s="227"/>
      <c r="F497" s="228"/>
      <c r="G497" s="385">
        <v>365</v>
      </c>
      <c r="H497" s="229"/>
      <c r="I497" s="233"/>
      <c r="J497" s="178">
        <f t="shared" si="25"/>
        <v>0</v>
      </c>
      <c r="K497" s="178">
        <f t="shared" si="26"/>
        <v>0</v>
      </c>
      <c r="L497" s="227"/>
      <c r="M497" s="234"/>
      <c r="N497" s="178">
        <f t="shared" si="27"/>
        <v>0</v>
      </c>
      <c r="O497" s="178">
        <f t="shared" si="28"/>
        <v>0</v>
      </c>
      <c r="P497" s="262"/>
    </row>
    <row r="498" spans="2:16" x14ac:dyDescent="0.25">
      <c r="B498" s="293"/>
      <c r="C498" s="262"/>
      <c r="D498" s="226"/>
      <c r="E498" s="227"/>
      <c r="F498" s="228"/>
      <c r="G498" s="385">
        <v>365</v>
      </c>
      <c r="H498" s="229"/>
      <c r="I498" s="233"/>
      <c r="J498" s="178">
        <f t="shared" si="25"/>
        <v>0</v>
      </c>
      <c r="K498" s="178">
        <f t="shared" si="26"/>
        <v>0</v>
      </c>
      <c r="L498" s="227"/>
      <c r="M498" s="234"/>
      <c r="N498" s="178">
        <f t="shared" si="27"/>
        <v>0</v>
      </c>
      <c r="O498" s="178">
        <f t="shared" si="28"/>
        <v>0</v>
      </c>
      <c r="P498" s="262"/>
    </row>
    <row r="499" spans="2:16" x14ac:dyDescent="0.25">
      <c r="B499" s="293"/>
      <c r="C499" s="262"/>
      <c r="D499" s="226"/>
      <c r="E499" s="227"/>
      <c r="F499" s="228"/>
      <c r="G499" s="385">
        <v>365</v>
      </c>
      <c r="H499" s="229"/>
      <c r="I499" s="233"/>
      <c r="J499" s="178">
        <f t="shared" si="25"/>
        <v>0</v>
      </c>
      <c r="K499" s="178">
        <f t="shared" si="26"/>
        <v>0</v>
      </c>
      <c r="L499" s="227"/>
      <c r="M499" s="234"/>
      <c r="N499" s="178">
        <f t="shared" si="27"/>
        <v>0</v>
      </c>
      <c r="O499" s="178">
        <f t="shared" si="28"/>
        <v>0</v>
      </c>
      <c r="P499" s="262"/>
    </row>
    <row r="500" spans="2:16" x14ac:dyDescent="0.25">
      <c r="B500" s="293"/>
      <c r="C500" s="262"/>
      <c r="D500" s="226"/>
      <c r="E500" s="227"/>
      <c r="F500" s="228"/>
      <c r="G500" s="385">
        <v>365</v>
      </c>
      <c r="H500" s="229"/>
      <c r="I500" s="233"/>
      <c r="J500" s="178">
        <f t="shared" si="25"/>
        <v>0</v>
      </c>
      <c r="K500" s="178">
        <f t="shared" si="26"/>
        <v>0</v>
      </c>
      <c r="L500" s="227"/>
      <c r="M500" s="234"/>
      <c r="N500" s="178">
        <f t="shared" si="27"/>
        <v>0</v>
      </c>
      <c r="O500" s="178">
        <f t="shared" si="28"/>
        <v>0</v>
      </c>
      <c r="P500" s="262"/>
    </row>
    <row r="501" spans="2:16" x14ac:dyDescent="0.25">
      <c r="B501" s="293"/>
      <c r="C501" s="262"/>
      <c r="D501" s="226"/>
      <c r="E501" s="227"/>
      <c r="F501" s="228"/>
      <c r="G501" s="385">
        <v>365</v>
      </c>
      <c r="H501" s="229"/>
      <c r="I501" s="233"/>
      <c r="J501" s="178">
        <f t="shared" si="25"/>
        <v>0</v>
      </c>
      <c r="K501" s="178">
        <f t="shared" si="26"/>
        <v>0</v>
      </c>
      <c r="L501" s="227"/>
      <c r="M501" s="234"/>
      <c r="N501" s="178">
        <f t="shared" si="27"/>
        <v>0</v>
      </c>
      <c r="O501" s="178">
        <f t="shared" si="28"/>
        <v>0</v>
      </c>
      <c r="P501" s="262"/>
    </row>
    <row r="502" spans="2:16" x14ac:dyDescent="0.25">
      <c r="B502" s="293"/>
      <c r="C502" s="262"/>
      <c r="D502" s="226"/>
      <c r="E502" s="227"/>
      <c r="F502" s="228"/>
      <c r="G502" s="385">
        <v>365</v>
      </c>
      <c r="H502" s="229"/>
      <c r="I502" s="233"/>
      <c r="J502" s="178">
        <f t="shared" si="25"/>
        <v>0</v>
      </c>
      <c r="K502" s="178">
        <f t="shared" si="26"/>
        <v>0</v>
      </c>
      <c r="L502" s="227"/>
      <c r="M502" s="234"/>
      <c r="N502" s="178">
        <f t="shared" si="27"/>
        <v>0</v>
      </c>
      <c r="O502" s="178">
        <f t="shared" si="28"/>
        <v>0</v>
      </c>
      <c r="P502" s="262"/>
    </row>
    <row r="503" spans="2:16" x14ac:dyDescent="0.25">
      <c r="B503" s="293"/>
      <c r="C503" s="262"/>
      <c r="D503" s="226"/>
      <c r="E503" s="227"/>
      <c r="F503" s="228"/>
      <c r="G503" s="385">
        <v>365</v>
      </c>
      <c r="H503" s="229"/>
      <c r="I503" s="233"/>
      <c r="J503" s="178">
        <f t="shared" si="25"/>
        <v>0</v>
      </c>
      <c r="K503" s="178">
        <f t="shared" si="26"/>
        <v>0</v>
      </c>
      <c r="L503" s="227"/>
      <c r="M503" s="234"/>
      <c r="N503" s="178">
        <f t="shared" si="27"/>
        <v>0</v>
      </c>
      <c r="O503" s="178">
        <f t="shared" si="28"/>
        <v>0</v>
      </c>
      <c r="P503" s="262"/>
    </row>
    <row r="504" spans="2:16" x14ac:dyDescent="0.25">
      <c r="B504" s="293"/>
      <c r="C504" s="262"/>
      <c r="D504" s="226"/>
      <c r="E504" s="227"/>
      <c r="F504" s="228"/>
      <c r="G504" s="385">
        <v>365</v>
      </c>
      <c r="H504" s="229"/>
      <c r="I504" s="233"/>
      <c r="J504" s="178">
        <f t="shared" si="25"/>
        <v>0</v>
      </c>
      <c r="K504" s="178">
        <f t="shared" si="26"/>
        <v>0</v>
      </c>
      <c r="L504" s="227"/>
      <c r="M504" s="234"/>
      <c r="N504" s="178">
        <f t="shared" si="27"/>
        <v>0</v>
      </c>
      <c r="O504" s="178">
        <f t="shared" si="28"/>
        <v>0</v>
      </c>
      <c r="P504" s="262"/>
    </row>
    <row r="505" spans="2:16" x14ac:dyDescent="0.25">
      <c r="B505" s="293"/>
      <c r="C505" s="262"/>
      <c r="D505" s="226"/>
      <c r="E505" s="227"/>
      <c r="F505" s="228"/>
      <c r="G505" s="385">
        <v>365</v>
      </c>
      <c r="H505" s="229"/>
      <c r="I505" s="233"/>
      <c r="J505" s="178">
        <f t="shared" si="25"/>
        <v>0</v>
      </c>
      <c r="K505" s="178">
        <f t="shared" si="26"/>
        <v>0</v>
      </c>
      <c r="L505" s="227"/>
      <c r="M505" s="234"/>
      <c r="N505" s="178">
        <f t="shared" si="27"/>
        <v>0</v>
      </c>
      <c r="O505" s="178">
        <f t="shared" si="28"/>
        <v>0</v>
      </c>
      <c r="P505" s="262"/>
    </row>
    <row r="506" spans="2:16" x14ac:dyDescent="0.25">
      <c r="B506" s="293"/>
      <c r="C506" s="262"/>
      <c r="D506" s="226"/>
      <c r="E506" s="227"/>
      <c r="F506" s="228"/>
      <c r="G506" s="385">
        <v>365</v>
      </c>
      <c r="H506" s="229"/>
      <c r="I506" s="233"/>
      <c r="J506" s="178">
        <f t="shared" si="25"/>
        <v>0</v>
      </c>
      <c r="K506" s="178">
        <f t="shared" si="26"/>
        <v>0</v>
      </c>
      <c r="L506" s="227"/>
      <c r="M506" s="234"/>
      <c r="N506" s="178">
        <f t="shared" si="27"/>
        <v>0</v>
      </c>
      <c r="O506" s="178">
        <f t="shared" si="28"/>
        <v>0</v>
      </c>
      <c r="P506" s="262"/>
    </row>
    <row r="507" spans="2:16" x14ac:dyDescent="0.25">
      <c r="B507" s="293"/>
      <c r="C507" s="262"/>
      <c r="D507" s="226"/>
      <c r="E507" s="227"/>
      <c r="F507" s="228"/>
      <c r="G507" s="385">
        <v>365</v>
      </c>
      <c r="H507" s="229"/>
      <c r="I507" s="233"/>
      <c r="J507" s="178">
        <f t="shared" ref="J507:J570" si="29">IF($E507&gt;0,MIN(ROUND((ROUND($G$116*$F507/$G507,0))*H507/$E507,0),MAX(0,H507-I507)),0)</f>
        <v>0</v>
      </c>
      <c r="K507" s="178">
        <f t="shared" ref="K507:K570" si="30">IF($E507&gt;0,H507-I507-J507,0)</f>
        <v>0</v>
      </c>
      <c r="L507" s="227"/>
      <c r="M507" s="234"/>
      <c r="N507" s="178">
        <f t="shared" ref="N507:N570" si="31">IF($E507&gt;0,MIN(ROUND((ROUND($G$116*$F507/$G507,0))*L507/$E507,0),MAX(0,L507-M507)),0)</f>
        <v>0</v>
      </c>
      <c r="O507" s="178">
        <f t="shared" ref="O507:O570" si="32">IF($E507&gt;0,L507-M507-N507,0)</f>
        <v>0</v>
      </c>
      <c r="P507" s="262"/>
    </row>
    <row r="508" spans="2:16" x14ac:dyDescent="0.25">
      <c r="B508" s="293"/>
      <c r="C508" s="262"/>
      <c r="D508" s="226"/>
      <c r="E508" s="227"/>
      <c r="F508" s="228"/>
      <c r="G508" s="385">
        <v>365</v>
      </c>
      <c r="H508" s="229"/>
      <c r="I508" s="233"/>
      <c r="J508" s="178">
        <f t="shared" si="29"/>
        <v>0</v>
      </c>
      <c r="K508" s="178">
        <f t="shared" si="30"/>
        <v>0</v>
      </c>
      <c r="L508" s="227"/>
      <c r="M508" s="234"/>
      <c r="N508" s="178">
        <f t="shared" si="31"/>
        <v>0</v>
      </c>
      <c r="O508" s="178">
        <f t="shared" si="32"/>
        <v>0</v>
      </c>
      <c r="P508" s="262"/>
    </row>
    <row r="509" spans="2:16" x14ac:dyDescent="0.25">
      <c r="B509" s="293"/>
      <c r="C509" s="262"/>
      <c r="D509" s="226"/>
      <c r="E509" s="227"/>
      <c r="F509" s="228"/>
      <c r="G509" s="385">
        <v>365</v>
      </c>
      <c r="H509" s="229"/>
      <c r="I509" s="233"/>
      <c r="J509" s="178">
        <f t="shared" si="29"/>
        <v>0</v>
      </c>
      <c r="K509" s="178">
        <f t="shared" si="30"/>
        <v>0</v>
      </c>
      <c r="L509" s="227"/>
      <c r="M509" s="234"/>
      <c r="N509" s="178">
        <f t="shared" si="31"/>
        <v>0</v>
      </c>
      <c r="O509" s="178">
        <f t="shared" si="32"/>
        <v>0</v>
      </c>
      <c r="P509" s="262"/>
    </row>
    <row r="510" spans="2:16" x14ac:dyDescent="0.25">
      <c r="B510" s="293"/>
      <c r="C510" s="262"/>
      <c r="D510" s="226"/>
      <c r="E510" s="227"/>
      <c r="F510" s="228"/>
      <c r="G510" s="385">
        <v>365</v>
      </c>
      <c r="H510" s="229"/>
      <c r="I510" s="233"/>
      <c r="J510" s="178">
        <f t="shared" si="29"/>
        <v>0</v>
      </c>
      <c r="K510" s="178">
        <f t="shared" si="30"/>
        <v>0</v>
      </c>
      <c r="L510" s="227"/>
      <c r="M510" s="234"/>
      <c r="N510" s="178">
        <f t="shared" si="31"/>
        <v>0</v>
      </c>
      <c r="O510" s="178">
        <f t="shared" si="32"/>
        <v>0</v>
      </c>
      <c r="P510" s="262"/>
    </row>
    <row r="511" spans="2:16" x14ac:dyDescent="0.25">
      <c r="B511" s="293"/>
      <c r="C511" s="262"/>
      <c r="D511" s="226"/>
      <c r="E511" s="227"/>
      <c r="F511" s="228"/>
      <c r="G511" s="385">
        <v>365</v>
      </c>
      <c r="H511" s="229"/>
      <c r="I511" s="233"/>
      <c r="J511" s="178">
        <f t="shared" si="29"/>
        <v>0</v>
      </c>
      <c r="K511" s="178">
        <f t="shared" si="30"/>
        <v>0</v>
      </c>
      <c r="L511" s="227"/>
      <c r="M511" s="234"/>
      <c r="N511" s="178">
        <f t="shared" si="31"/>
        <v>0</v>
      </c>
      <c r="O511" s="178">
        <f t="shared" si="32"/>
        <v>0</v>
      </c>
      <c r="P511" s="262"/>
    </row>
    <row r="512" spans="2:16" x14ac:dyDescent="0.25">
      <c r="B512" s="293"/>
      <c r="C512" s="262"/>
      <c r="D512" s="226"/>
      <c r="E512" s="227"/>
      <c r="F512" s="228"/>
      <c r="G512" s="385">
        <v>365</v>
      </c>
      <c r="H512" s="229"/>
      <c r="I512" s="233"/>
      <c r="J512" s="178">
        <f t="shared" si="29"/>
        <v>0</v>
      </c>
      <c r="K512" s="178">
        <f t="shared" si="30"/>
        <v>0</v>
      </c>
      <c r="L512" s="227"/>
      <c r="M512" s="234"/>
      <c r="N512" s="178">
        <f t="shared" si="31"/>
        <v>0</v>
      </c>
      <c r="O512" s="178">
        <f t="shared" si="32"/>
        <v>0</v>
      </c>
      <c r="P512" s="262"/>
    </row>
    <row r="513" spans="2:16" x14ac:dyDescent="0.25">
      <c r="B513" s="293"/>
      <c r="C513" s="262"/>
      <c r="D513" s="226"/>
      <c r="E513" s="227"/>
      <c r="F513" s="228"/>
      <c r="G513" s="385">
        <v>365</v>
      </c>
      <c r="H513" s="229"/>
      <c r="I513" s="233"/>
      <c r="J513" s="178">
        <f t="shared" si="29"/>
        <v>0</v>
      </c>
      <c r="K513" s="178">
        <f t="shared" si="30"/>
        <v>0</v>
      </c>
      <c r="L513" s="227"/>
      <c r="M513" s="234"/>
      <c r="N513" s="178">
        <f t="shared" si="31"/>
        <v>0</v>
      </c>
      <c r="O513" s="178">
        <f t="shared" si="32"/>
        <v>0</v>
      </c>
      <c r="P513" s="262"/>
    </row>
    <row r="514" spans="2:16" x14ac:dyDescent="0.25">
      <c r="B514" s="293"/>
      <c r="C514" s="262"/>
      <c r="D514" s="226"/>
      <c r="E514" s="227"/>
      <c r="F514" s="228"/>
      <c r="G514" s="385">
        <v>365</v>
      </c>
      <c r="H514" s="229"/>
      <c r="I514" s="233"/>
      <c r="J514" s="178">
        <f t="shared" si="29"/>
        <v>0</v>
      </c>
      <c r="K514" s="178">
        <f t="shared" si="30"/>
        <v>0</v>
      </c>
      <c r="L514" s="227"/>
      <c r="M514" s="234"/>
      <c r="N514" s="178">
        <f t="shared" si="31"/>
        <v>0</v>
      </c>
      <c r="O514" s="178">
        <f t="shared" si="32"/>
        <v>0</v>
      </c>
      <c r="P514" s="262"/>
    </row>
    <row r="515" spans="2:16" x14ac:dyDescent="0.25">
      <c r="B515" s="293"/>
      <c r="C515" s="262"/>
      <c r="D515" s="226"/>
      <c r="E515" s="227"/>
      <c r="F515" s="228"/>
      <c r="G515" s="385">
        <v>365</v>
      </c>
      <c r="H515" s="229"/>
      <c r="I515" s="233"/>
      <c r="J515" s="178">
        <f t="shared" si="29"/>
        <v>0</v>
      </c>
      <c r="K515" s="178">
        <f t="shared" si="30"/>
        <v>0</v>
      </c>
      <c r="L515" s="227"/>
      <c r="M515" s="234"/>
      <c r="N515" s="178">
        <f t="shared" si="31"/>
        <v>0</v>
      </c>
      <c r="O515" s="178">
        <f t="shared" si="32"/>
        <v>0</v>
      </c>
      <c r="P515" s="262"/>
    </row>
    <row r="516" spans="2:16" x14ac:dyDescent="0.25">
      <c r="B516" s="293"/>
      <c r="C516" s="262"/>
      <c r="D516" s="226"/>
      <c r="E516" s="227"/>
      <c r="F516" s="228"/>
      <c r="G516" s="385">
        <v>365</v>
      </c>
      <c r="H516" s="229"/>
      <c r="I516" s="233"/>
      <c r="J516" s="178">
        <f t="shared" si="29"/>
        <v>0</v>
      </c>
      <c r="K516" s="178">
        <f t="shared" si="30"/>
        <v>0</v>
      </c>
      <c r="L516" s="227"/>
      <c r="M516" s="234"/>
      <c r="N516" s="178">
        <f t="shared" si="31"/>
        <v>0</v>
      </c>
      <c r="O516" s="178">
        <f t="shared" si="32"/>
        <v>0</v>
      </c>
      <c r="P516" s="262"/>
    </row>
    <row r="517" spans="2:16" x14ac:dyDescent="0.25">
      <c r="B517" s="293"/>
      <c r="C517" s="262"/>
      <c r="D517" s="226"/>
      <c r="E517" s="227"/>
      <c r="F517" s="228"/>
      <c r="G517" s="385">
        <v>365</v>
      </c>
      <c r="H517" s="229"/>
      <c r="I517" s="233"/>
      <c r="J517" s="178">
        <f t="shared" si="29"/>
        <v>0</v>
      </c>
      <c r="K517" s="178">
        <f t="shared" si="30"/>
        <v>0</v>
      </c>
      <c r="L517" s="227"/>
      <c r="M517" s="234"/>
      <c r="N517" s="178">
        <f t="shared" si="31"/>
        <v>0</v>
      </c>
      <c r="O517" s="178">
        <f t="shared" si="32"/>
        <v>0</v>
      </c>
      <c r="P517" s="262"/>
    </row>
    <row r="518" spans="2:16" x14ac:dyDescent="0.25">
      <c r="B518" s="293"/>
      <c r="C518" s="262"/>
      <c r="D518" s="226"/>
      <c r="E518" s="227"/>
      <c r="F518" s="228"/>
      <c r="G518" s="385">
        <v>365</v>
      </c>
      <c r="H518" s="229"/>
      <c r="I518" s="233"/>
      <c r="J518" s="178">
        <f t="shared" si="29"/>
        <v>0</v>
      </c>
      <c r="K518" s="178">
        <f t="shared" si="30"/>
        <v>0</v>
      </c>
      <c r="L518" s="227"/>
      <c r="M518" s="234"/>
      <c r="N518" s="178">
        <f t="shared" si="31"/>
        <v>0</v>
      </c>
      <c r="O518" s="178">
        <f t="shared" si="32"/>
        <v>0</v>
      </c>
      <c r="P518" s="262"/>
    </row>
    <row r="519" spans="2:16" x14ac:dyDescent="0.25">
      <c r="B519" s="293"/>
      <c r="C519" s="262"/>
      <c r="D519" s="226"/>
      <c r="E519" s="227"/>
      <c r="F519" s="228"/>
      <c r="G519" s="385">
        <v>365</v>
      </c>
      <c r="H519" s="229"/>
      <c r="I519" s="233"/>
      <c r="J519" s="178">
        <f t="shared" si="29"/>
        <v>0</v>
      </c>
      <c r="K519" s="178">
        <f t="shared" si="30"/>
        <v>0</v>
      </c>
      <c r="L519" s="227"/>
      <c r="M519" s="234"/>
      <c r="N519" s="178">
        <f t="shared" si="31"/>
        <v>0</v>
      </c>
      <c r="O519" s="178">
        <f t="shared" si="32"/>
        <v>0</v>
      </c>
      <c r="P519" s="262"/>
    </row>
    <row r="520" spans="2:16" x14ac:dyDescent="0.25">
      <c r="B520" s="293"/>
      <c r="C520" s="262"/>
      <c r="D520" s="226"/>
      <c r="E520" s="227"/>
      <c r="F520" s="228"/>
      <c r="G520" s="385">
        <v>365</v>
      </c>
      <c r="H520" s="229"/>
      <c r="I520" s="233"/>
      <c r="J520" s="178">
        <f t="shared" si="29"/>
        <v>0</v>
      </c>
      <c r="K520" s="178">
        <f t="shared" si="30"/>
        <v>0</v>
      </c>
      <c r="L520" s="227"/>
      <c r="M520" s="234"/>
      <c r="N520" s="178">
        <f t="shared" si="31"/>
        <v>0</v>
      </c>
      <c r="O520" s="178">
        <f t="shared" si="32"/>
        <v>0</v>
      </c>
      <c r="P520" s="262"/>
    </row>
    <row r="521" spans="2:16" x14ac:dyDescent="0.25">
      <c r="B521" s="293"/>
      <c r="C521" s="262"/>
      <c r="D521" s="226"/>
      <c r="E521" s="227"/>
      <c r="F521" s="228"/>
      <c r="G521" s="385">
        <v>365</v>
      </c>
      <c r="H521" s="229"/>
      <c r="I521" s="233"/>
      <c r="J521" s="178">
        <f t="shared" si="29"/>
        <v>0</v>
      </c>
      <c r="K521" s="178">
        <f t="shared" si="30"/>
        <v>0</v>
      </c>
      <c r="L521" s="227"/>
      <c r="M521" s="234"/>
      <c r="N521" s="178">
        <f t="shared" si="31"/>
        <v>0</v>
      </c>
      <c r="O521" s="178">
        <f t="shared" si="32"/>
        <v>0</v>
      </c>
      <c r="P521" s="262"/>
    </row>
    <row r="522" spans="2:16" x14ac:dyDescent="0.25">
      <c r="B522" s="293"/>
      <c r="C522" s="262"/>
      <c r="D522" s="226"/>
      <c r="E522" s="227"/>
      <c r="F522" s="228"/>
      <c r="G522" s="385">
        <v>365</v>
      </c>
      <c r="H522" s="229"/>
      <c r="I522" s="233"/>
      <c r="J522" s="178">
        <f t="shared" si="29"/>
        <v>0</v>
      </c>
      <c r="K522" s="178">
        <f t="shared" si="30"/>
        <v>0</v>
      </c>
      <c r="L522" s="227"/>
      <c r="M522" s="234"/>
      <c r="N522" s="178">
        <f t="shared" si="31"/>
        <v>0</v>
      </c>
      <c r="O522" s="178">
        <f t="shared" si="32"/>
        <v>0</v>
      </c>
      <c r="P522" s="262"/>
    </row>
    <row r="523" spans="2:16" x14ac:dyDescent="0.25">
      <c r="B523" s="293"/>
      <c r="C523" s="262"/>
      <c r="D523" s="226"/>
      <c r="E523" s="227"/>
      <c r="F523" s="228"/>
      <c r="G523" s="385">
        <v>365</v>
      </c>
      <c r="H523" s="229"/>
      <c r="I523" s="233"/>
      <c r="J523" s="178">
        <f t="shared" si="29"/>
        <v>0</v>
      </c>
      <c r="K523" s="178">
        <f t="shared" si="30"/>
        <v>0</v>
      </c>
      <c r="L523" s="227"/>
      <c r="M523" s="234"/>
      <c r="N523" s="178">
        <f t="shared" si="31"/>
        <v>0</v>
      </c>
      <c r="O523" s="178">
        <f t="shared" si="32"/>
        <v>0</v>
      </c>
      <c r="P523" s="262"/>
    </row>
    <row r="524" spans="2:16" x14ac:dyDescent="0.25">
      <c r="B524" s="293"/>
      <c r="C524" s="262"/>
      <c r="D524" s="226"/>
      <c r="E524" s="227"/>
      <c r="F524" s="228"/>
      <c r="G524" s="385">
        <v>365</v>
      </c>
      <c r="H524" s="229"/>
      <c r="I524" s="233"/>
      <c r="J524" s="178">
        <f t="shared" si="29"/>
        <v>0</v>
      </c>
      <c r="K524" s="178">
        <f t="shared" si="30"/>
        <v>0</v>
      </c>
      <c r="L524" s="227"/>
      <c r="M524" s="234"/>
      <c r="N524" s="178">
        <f t="shared" si="31"/>
        <v>0</v>
      </c>
      <c r="O524" s="178">
        <f t="shared" si="32"/>
        <v>0</v>
      </c>
      <c r="P524" s="262"/>
    </row>
    <row r="525" spans="2:16" x14ac:dyDescent="0.25">
      <c r="B525" s="293"/>
      <c r="C525" s="262"/>
      <c r="D525" s="226"/>
      <c r="E525" s="227"/>
      <c r="F525" s="228"/>
      <c r="G525" s="385">
        <v>365</v>
      </c>
      <c r="H525" s="229"/>
      <c r="I525" s="233"/>
      <c r="J525" s="178">
        <f t="shared" si="29"/>
        <v>0</v>
      </c>
      <c r="K525" s="178">
        <f t="shared" si="30"/>
        <v>0</v>
      </c>
      <c r="L525" s="227"/>
      <c r="M525" s="234"/>
      <c r="N525" s="178">
        <f t="shared" si="31"/>
        <v>0</v>
      </c>
      <c r="O525" s="178">
        <f t="shared" si="32"/>
        <v>0</v>
      </c>
      <c r="P525" s="262"/>
    </row>
    <row r="526" spans="2:16" x14ac:dyDescent="0.25">
      <c r="B526" s="293"/>
      <c r="C526" s="262"/>
      <c r="D526" s="226"/>
      <c r="E526" s="227"/>
      <c r="F526" s="228"/>
      <c r="G526" s="385">
        <v>365</v>
      </c>
      <c r="H526" s="229"/>
      <c r="I526" s="233"/>
      <c r="J526" s="178">
        <f t="shared" si="29"/>
        <v>0</v>
      </c>
      <c r="K526" s="178">
        <f t="shared" si="30"/>
        <v>0</v>
      </c>
      <c r="L526" s="227"/>
      <c r="M526" s="234"/>
      <c r="N526" s="178">
        <f t="shared" si="31"/>
        <v>0</v>
      </c>
      <c r="O526" s="178">
        <f t="shared" si="32"/>
        <v>0</v>
      </c>
      <c r="P526" s="262"/>
    </row>
    <row r="527" spans="2:16" x14ac:dyDescent="0.25">
      <c r="B527" s="293"/>
      <c r="C527" s="262"/>
      <c r="D527" s="226"/>
      <c r="E527" s="227"/>
      <c r="F527" s="228"/>
      <c r="G527" s="385">
        <v>365</v>
      </c>
      <c r="H527" s="229"/>
      <c r="I527" s="233"/>
      <c r="J527" s="178">
        <f t="shared" si="29"/>
        <v>0</v>
      </c>
      <c r="K527" s="178">
        <f t="shared" si="30"/>
        <v>0</v>
      </c>
      <c r="L527" s="227"/>
      <c r="M527" s="234"/>
      <c r="N527" s="178">
        <f t="shared" si="31"/>
        <v>0</v>
      </c>
      <c r="O527" s="178">
        <f t="shared" si="32"/>
        <v>0</v>
      </c>
      <c r="P527" s="262"/>
    </row>
    <row r="528" spans="2:16" x14ac:dyDescent="0.25">
      <c r="B528" s="293"/>
      <c r="C528" s="262"/>
      <c r="D528" s="226"/>
      <c r="E528" s="227"/>
      <c r="F528" s="228"/>
      <c r="G528" s="385">
        <v>365</v>
      </c>
      <c r="H528" s="229"/>
      <c r="I528" s="233"/>
      <c r="J528" s="178">
        <f t="shared" si="29"/>
        <v>0</v>
      </c>
      <c r="K528" s="178">
        <f t="shared" si="30"/>
        <v>0</v>
      </c>
      <c r="L528" s="227"/>
      <c r="M528" s="234"/>
      <c r="N528" s="178">
        <f t="shared" si="31"/>
        <v>0</v>
      </c>
      <c r="O528" s="178">
        <f t="shared" si="32"/>
        <v>0</v>
      </c>
      <c r="P528" s="262"/>
    </row>
    <row r="529" spans="2:16" x14ac:dyDescent="0.25">
      <c r="B529" s="293"/>
      <c r="C529" s="262"/>
      <c r="D529" s="226"/>
      <c r="E529" s="227"/>
      <c r="F529" s="228"/>
      <c r="G529" s="385">
        <v>365</v>
      </c>
      <c r="H529" s="229"/>
      <c r="I529" s="233"/>
      <c r="J529" s="178">
        <f t="shared" si="29"/>
        <v>0</v>
      </c>
      <c r="K529" s="178">
        <f t="shared" si="30"/>
        <v>0</v>
      </c>
      <c r="L529" s="227"/>
      <c r="M529" s="234"/>
      <c r="N529" s="178">
        <f t="shared" si="31"/>
        <v>0</v>
      </c>
      <c r="O529" s="178">
        <f t="shared" si="32"/>
        <v>0</v>
      </c>
      <c r="P529" s="262"/>
    </row>
    <row r="530" spans="2:16" x14ac:dyDescent="0.25">
      <c r="B530" s="293"/>
      <c r="C530" s="262"/>
      <c r="D530" s="226"/>
      <c r="E530" s="227"/>
      <c r="F530" s="228"/>
      <c r="G530" s="385">
        <v>365</v>
      </c>
      <c r="H530" s="229"/>
      <c r="I530" s="233"/>
      <c r="J530" s="178">
        <f t="shared" si="29"/>
        <v>0</v>
      </c>
      <c r="K530" s="178">
        <f t="shared" si="30"/>
        <v>0</v>
      </c>
      <c r="L530" s="227"/>
      <c r="M530" s="234"/>
      <c r="N530" s="178">
        <f t="shared" si="31"/>
        <v>0</v>
      </c>
      <c r="O530" s="178">
        <f t="shared" si="32"/>
        <v>0</v>
      </c>
      <c r="P530" s="262"/>
    </row>
    <row r="531" spans="2:16" x14ac:dyDescent="0.25">
      <c r="B531" s="293"/>
      <c r="C531" s="262"/>
      <c r="D531" s="226"/>
      <c r="E531" s="227"/>
      <c r="F531" s="228"/>
      <c r="G531" s="385">
        <v>365</v>
      </c>
      <c r="H531" s="229"/>
      <c r="I531" s="233"/>
      <c r="J531" s="178">
        <f t="shared" si="29"/>
        <v>0</v>
      </c>
      <c r="K531" s="178">
        <f t="shared" si="30"/>
        <v>0</v>
      </c>
      <c r="L531" s="227"/>
      <c r="M531" s="234"/>
      <c r="N531" s="178">
        <f t="shared" si="31"/>
        <v>0</v>
      </c>
      <c r="O531" s="178">
        <f t="shared" si="32"/>
        <v>0</v>
      </c>
      <c r="P531" s="262"/>
    </row>
    <row r="532" spans="2:16" x14ac:dyDescent="0.25">
      <c r="B532" s="293"/>
      <c r="C532" s="262"/>
      <c r="D532" s="226"/>
      <c r="E532" s="227"/>
      <c r="F532" s="228"/>
      <c r="G532" s="385">
        <v>365</v>
      </c>
      <c r="H532" s="229"/>
      <c r="I532" s="233"/>
      <c r="J532" s="178">
        <f t="shared" si="29"/>
        <v>0</v>
      </c>
      <c r="K532" s="178">
        <f t="shared" si="30"/>
        <v>0</v>
      </c>
      <c r="L532" s="227"/>
      <c r="M532" s="234"/>
      <c r="N532" s="178">
        <f t="shared" si="31"/>
        <v>0</v>
      </c>
      <c r="O532" s="178">
        <f t="shared" si="32"/>
        <v>0</v>
      </c>
      <c r="P532" s="262"/>
    </row>
    <row r="533" spans="2:16" x14ac:dyDescent="0.25">
      <c r="B533" s="293"/>
      <c r="C533" s="262"/>
      <c r="D533" s="226"/>
      <c r="E533" s="227"/>
      <c r="F533" s="228"/>
      <c r="G533" s="385">
        <v>365</v>
      </c>
      <c r="H533" s="229"/>
      <c r="I533" s="233"/>
      <c r="J533" s="178">
        <f t="shared" si="29"/>
        <v>0</v>
      </c>
      <c r="K533" s="178">
        <f t="shared" si="30"/>
        <v>0</v>
      </c>
      <c r="L533" s="227"/>
      <c r="M533" s="234"/>
      <c r="N533" s="178">
        <f t="shared" si="31"/>
        <v>0</v>
      </c>
      <c r="O533" s="178">
        <f t="shared" si="32"/>
        <v>0</v>
      </c>
      <c r="P533" s="262"/>
    </row>
    <row r="534" spans="2:16" x14ac:dyDescent="0.25">
      <c r="B534" s="293"/>
      <c r="C534" s="262"/>
      <c r="D534" s="226"/>
      <c r="E534" s="227"/>
      <c r="F534" s="228"/>
      <c r="G534" s="385">
        <v>365</v>
      </c>
      <c r="H534" s="229"/>
      <c r="I534" s="233"/>
      <c r="J534" s="178">
        <f t="shared" si="29"/>
        <v>0</v>
      </c>
      <c r="K534" s="178">
        <f t="shared" si="30"/>
        <v>0</v>
      </c>
      <c r="L534" s="227"/>
      <c r="M534" s="234"/>
      <c r="N534" s="178">
        <f t="shared" si="31"/>
        <v>0</v>
      </c>
      <c r="O534" s="178">
        <f t="shared" si="32"/>
        <v>0</v>
      </c>
      <c r="P534" s="262"/>
    </row>
    <row r="535" spans="2:16" x14ac:dyDescent="0.25">
      <c r="B535" s="293"/>
      <c r="C535" s="262"/>
      <c r="D535" s="226"/>
      <c r="E535" s="227"/>
      <c r="F535" s="228"/>
      <c r="G535" s="385">
        <v>365</v>
      </c>
      <c r="H535" s="229"/>
      <c r="I535" s="233"/>
      <c r="J535" s="178">
        <f t="shared" si="29"/>
        <v>0</v>
      </c>
      <c r="K535" s="178">
        <f t="shared" si="30"/>
        <v>0</v>
      </c>
      <c r="L535" s="227"/>
      <c r="M535" s="234"/>
      <c r="N535" s="178">
        <f t="shared" si="31"/>
        <v>0</v>
      </c>
      <c r="O535" s="178">
        <f t="shared" si="32"/>
        <v>0</v>
      </c>
      <c r="P535" s="262"/>
    </row>
    <row r="536" spans="2:16" x14ac:dyDescent="0.25">
      <c r="B536" s="293"/>
      <c r="C536" s="262"/>
      <c r="D536" s="226"/>
      <c r="E536" s="227"/>
      <c r="F536" s="228"/>
      <c r="G536" s="385">
        <v>365</v>
      </c>
      <c r="H536" s="229"/>
      <c r="I536" s="233"/>
      <c r="J536" s="178">
        <f t="shared" si="29"/>
        <v>0</v>
      </c>
      <c r="K536" s="178">
        <f t="shared" si="30"/>
        <v>0</v>
      </c>
      <c r="L536" s="227"/>
      <c r="M536" s="234"/>
      <c r="N536" s="178">
        <f t="shared" si="31"/>
        <v>0</v>
      </c>
      <c r="O536" s="178">
        <f t="shared" si="32"/>
        <v>0</v>
      </c>
      <c r="P536" s="262"/>
    </row>
    <row r="537" spans="2:16" x14ac:dyDescent="0.25">
      <c r="B537" s="293"/>
      <c r="C537" s="262"/>
      <c r="D537" s="226"/>
      <c r="E537" s="227"/>
      <c r="F537" s="228"/>
      <c r="G537" s="385">
        <v>365</v>
      </c>
      <c r="H537" s="229"/>
      <c r="I537" s="233"/>
      <c r="J537" s="178">
        <f t="shared" si="29"/>
        <v>0</v>
      </c>
      <c r="K537" s="178">
        <f t="shared" si="30"/>
        <v>0</v>
      </c>
      <c r="L537" s="227"/>
      <c r="M537" s="234"/>
      <c r="N537" s="178">
        <f t="shared" si="31"/>
        <v>0</v>
      </c>
      <c r="O537" s="178">
        <f t="shared" si="32"/>
        <v>0</v>
      </c>
      <c r="P537" s="262"/>
    </row>
    <row r="538" spans="2:16" x14ac:dyDescent="0.25">
      <c r="B538" s="293"/>
      <c r="C538" s="262"/>
      <c r="D538" s="226"/>
      <c r="E538" s="227"/>
      <c r="F538" s="228"/>
      <c r="G538" s="385">
        <v>365</v>
      </c>
      <c r="H538" s="229"/>
      <c r="I538" s="233"/>
      <c r="J538" s="178">
        <f t="shared" si="29"/>
        <v>0</v>
      </c>
      <c r="K538" s="178">
        <f t="shared" si="30"/>
        <v>0</v>
      </c>
      <c r="L538" s="227"/>
      <c r="M538" s="234"/>
      <c r="N538" s="178">
        <f t="shared" si="31"/>
        <v>0</v>
      </c>
      <c r="O538" s="178">
        <f t="shared" si="32"/>
        <v>0</v>
      </c>
      <c r="P538" s="262"/>
    </row>
    <row r="539" spans="2:16" x14ac:dyDescent="0.25">
      <c r="B539" s="293"/>
      <c r="C539" s="262"/>
      <c r="D539" s="226"/>
      <c r="E539" s="227"/>
      <c r="F539" s="228"/>
      <c r="G539" s="385">
        <v>365</v>
      </c>
      <c r="H539" s="229"/>
      <c r="I539" s="233"/>
      <c r="J539" s="178">
        <f t="shared" si="29"/>
        <v>0</v>
      </c>
      <c r="K539" s="178">
        <f t="shared" si="30"/>
        <v>0</v>
      </c>
      <c r="L539" s="227"/>
      <c r="M539" s="234"/>
      <c r="N539" s="178">
        <f t="shared" si="31"/>
        <v>0</v>
      </c>
      <c r="O539" s="178">
        <f t="shared" si="32"/>
        <v>0</v>
      </c>
      <c r="P539" s="262"/>
    </row>
    <row r="540" spans="2:16" x14ac:dyDescent="0.25">
      <c r="B540" s="293"/>
      <c r="C540" s="262"/>
      <c r="D540" s="226"/>
      <c r="E540" s="227"/>
      <c r="F540" s="228"/>
      <c r="G540" s="385">
        <v>365</v>
      </c>
      <c r="H540" s="229"/>
      <c r="I540" s="233"/>
      <c r="J540" s="178">
        <f t="shared" si="29"/>
        <v>0</v>
      </c>
      <c r="K540" s="178">
        <f t="shared" si="30"/>
        <v>0</v>
      </c>
      <c r="L540" s="227"/>
      <c r="M540" s="234"/>
      <c r="N540" s="178">
        <f t="shared" si="31"/>
        <v>0</v>
      </c>
      <c r="O540" s="178">
        <f t="shared" si="32"/>
        <v>0</v>
      </c>
      <c r="P540" s="262"/>
    </row>
    <row r="541" spans="2:16" x14ac:dyDescent="0.25">
      <c r="B541" s="293"/>
      <c r="C541" s="262"/>
      <c r="D541" s="226"/>
      <c r="E541" s="227"/>
      <c r="F541" s="228"/>
      <c r="G541" s="385">
        <v>365</v>
      </c>
      <c r="H541" s="229"/>
      <c r="I541" s="233"/>
      <c r="J541" s="178">
        <f t="shared" si="29"/>
        <v>0</v>
      </c>
      <c r="K541" s="178">
        <f t="shared" si="30"/>
        <v>0</v>
      </c>
      <c r="L541" s="227"/>
      <c r="M541" s="234"/>
      <c r="N541" s="178">
        <f t="shared" si="31"/>
        <v>0</v>
      </c>
      <c r="O541" s="178">
        <f t="shared" si="32"/>
        <v>0</v>
      </c>
      <c r="P541" s="262"/>
    </row>
    <row r="542" spans="2:16" x14ac:dyDescent="0.25">
      <c r="B542" s="293"/>
      <c r="C542" s="262"/>
      <c r="D542" s="226"/>
      <c r="E542" s="227"/>
      <c r="F542" s="228"/>
      <c r="G542" s="385">
        <v>365</v>
      </c>
      <c r="H542" s="229"/>
      <c r="I542" s="233"/>
      <c r="J542" s="178">
        <f t="shared" si="29"/>
        <v>0</v>
      </c>
      <c r="K542" s="178">
        <f t="shared" si="30"/>
        <v>0</v>
      </c>
      <c r="L542" s="227"/>
      <c r="M542" s="234"/>
      <c r="N542" s="178">
        <f t="shared" si="31"/>
        <v>0</v>
      </c>
      <c r="O542" s="178">
        <f t="shared" si="32"/>
        <v>0</v>
      </c>
      <c r="P542" s="262"/>
    </row>
    <row r="543" spans="2:16" x14ac:dyDescent="0.25">
      <c r="B543" s="293"/>
      <c r="C543" s="262"/>
      <c r="D543" s="226"/>
      <c r="E543" s="227"/>
      <c r="F543" s="228"/>
      <c r="G543" s="385">
        <v>365</v>
      </c>
      <c r="H543" s="229"/>
      <c r="I543" s="233"/>
      <c r="J543" s="178">
        <f t="shared" si="29"/>
        <v>0</v>
      </c>
      <c r="K543" s="178">
        <f t="shared" si="30"/>
        <v>0</v>
      </c>
      <c r="L543" s="227"/>
      <c r="M543" s="234"/>
      <c r="N543" s="178">
        <f t="shared" si="31"/>
        <v>0</v>
      </c>
      <c r="O543" s="178">
        <f t="shared" si="32"/>
        <v>0</v>
      </c>
      <c r="P543" s="262"/>
    </row>
    <row r="544" spans="2:16" x14ac:dyDescent="0.25">
      <c r="B544" s="293"/>
      <c r="C544" s="262"/>
      <c r="D544" s="226"/>
      <c r="E544" s="227"/>
      <c r="F544" s="228"/>
      <c r="G544" s="385">
        <v>365</v>
      </c>
      <c r="H544" s="229"/>
      <c r="I544" s="233"/>
      <c r="J544" s="178">
        <f t="shared" si="29"/>
        <v>0</v>
      </c>
      <c r="K544" s="178">
        <f t="shared" si="30"/>
        <v>0</v>
      </c>
      <c r="L544" s="227"/>
      <c r="M544" s="234"/>
      <c r="N544" s="178">
        <f t="shared" si="31"/>
        <v>0</v>
      </c>
      <c r="O544" s="178">
        <f t="shared" si="32"/>
        <v>0</v>
      </c>
      <c r="P544" s="262"/>
    </row>
    <row r="545" spans="2:16" x14ac:dyDescent="0.25">
      <c r="B545" s="293"/>
      <c r="C545" s="262"/>
      <c r="D545" s="226"/>
      <c r="E545" s="227"/>
      <c r="F545" s="228"/>
      <c r="G545" s="385">
        <v>365</v>
      </c>
      <c r="H545" s="229"/>
      <c r="I545" s="233"/>
      <c r="J545" s="178">
        <f t="shared" si="29"/>
        <v>0</v>
      </c>
      <c r="K545" s="178">
        <f t="shared" si="30"/>
        <v>0</v>
      </c>
      <c r="L545" s="227"/>
      <c r="M545" s="234"/>
      <c r="N545" s="178">
        <f t="shared" si="31"/>
        <v>0</v>
      </c>
      <c r="O545" s="178">
        <f t="shared" si="32"/>
        <v>0</v>
      </c>
      <c r="P545" s="262"/>
    </row>
    <row r="546" spans="2:16" x14ac:dyDescent="0.25">
      <c r="B546" s="293"/>
      <c r="C546" s="262"/>
      <c r="D546" s="226"/>
      <c r="E546" s="227"/>
      <c r="F546" s="228"/>
      <c r="G546" s="385">
        <v>365</v>
      </c>
      <c r="H546" s="229"/>
      <c r="I546" s="233"/>
      <c r="J546" s="178">
        <f t="shared" si="29"/>
        <v>0</v>
      </c>
      <c r="K546" s="178">
        <f t="shared" si="30"/>
        <v>0</v>
      </c>
      <c r="L546" s="227"/>
      <c r="M546" s="234"/>
      <c r="N546" s="178">
        <f t="shared" si="31"/>
        <v>0</v>
      </c>
      <c r="O546" s="178">
        <f t="shared" si="32"/>
        <v>0</v>
      </c>
      <c r="P546" s="262"/>
    </row>
    <row r="547" spans="2:16" x14ac:dyDescent="0.25">
      <c r="B547" s="293"/>
      <c r="C547" s="262"/>
      <c r="D547" s="226"/>
      <c r="E547" s="227"/>
      <c r="F547" s="228"/>
      <c r="G547" s="385">
        <v>365</v>
      </c>
      <c r="H547" s="229"/>
      <c r="I547" s="233"/>
      <c r="J547" s="178">
        <f t="shared" si="29"/>
        <v>0</v>
      </c>
      <c r="K547" s="178">
        <f t="shared" si="30"/>
        <v>0</v>
      </c>
      <c r="L547" s="227"/>
      <c r="M547" s="234"/>
      <c r="N547" s="178">
        <f t="shared" si="31"/>
        <v>0</v>
      </c>
      <c r="O547" s="178">
        <f t="shared" si="32"/>
        <v>0</v>
      </c>
      <c r="P547" s="262"/>
    </row>
    <row r="548" spans="2:16" x14ac:dyDescent="0.25">
      <c r="B548" s="293"/>
      <c r="C548" s="262"/>
      <c r="D548" s="226"/>
      <c r="E548" s="227"/>
      <c r="F548" s="228"/>
      <c r="G548" s="385">
        <v>365</v>
      </c>
      <c r="H548" s="229"/>
      <c r="I548" s="233"/>
      <c r="J548" s="178">
        <f t="shared" si="29"/>
        <v>0</v>
      </c>
      <c r="K548" s="178">
        <f t="shared" si="30"/>
        <v>0</v>
      </c>
      <c r="L548" s="227"/>
      <c r="M548" s="234"/>
      <c r="N548" s="178">
        <f t="shared" si="31"/>
        <v>0</v>
      </c>
      <c r="O548" s="178">
        <f t="shared" si="32"/>
        <v>0</v>
      </c>
      <c r="P548" s="262"/>
    </row>
    <row r="549" spans="2:16" x14ac:dyDescent="0.25">
      <c r="B549" s="293"/>
      <c r="C549" s="262"/>
      <c r="D549" s="226"/>
      <c r="E549" s="227"/>
      <c r="F549" s="228"/>
      <c r="G549" s="385">
        <v>365</v>
      </c>
      <c r="H549" s="229"/>
      <c r="I549" s="233"/>
      <c r="J549" s="178">
        <f t="shared" si="29"/>
        <v>0</v>
      </c>
      <c r="K549" s="178">
        <f t="shared" si="30"/>
        <v>0</v>
      </c>
      <c r="L549" s="227"/>
      <c r="M549" s="234"/>
      <c r="N549" s="178">
        <f t="shared" si="31"/>
        <v>0</v>
      </c>
      <c r="O549" s="178">
        <f t="shared" si="32"/>
        <v>0</v>
      </c>
      <c r="P549" s="262"/>
    </row>
    <row r="550" spans="2:16" x14ac:dyDescent="0.25">
      <c r="B550" s="293"/>
      <c r="C550" s="262"/>
      <c r="D550" s="226"/>
      <c r="E550" s="227"/>
      <c r="F550" s="228"/>
      <c r="G550" s="385">
        <v>365</v>
      </c>
      <c r="H550" s="229"/>
      <c r="I550" s="233"/>
      <c r="J550" s="178">
        <f t="shared" si="29"/>
        <v>0</v>
      </c>
      <c r="K550" s="178">
        <f t="shared" si="30"/>
        <v>0</v>
      </c>
      <c r="L550" s="227"/>
      <c r="M550" s="234"/>
      <c r="N550" s="178">
        <f t="shared" si="31"/>
        <v>0</v>
      </c>
      <c r="O550" s="178">
        <f t="shared" si="32"/>
        <v>0</v>
      </c>
      <c r="P550" s="262"/>
    </row>
    <row r="551" spans="2:16" x14ac:dyDescent="0.25">
      <c r="B551" s="293"/>
      <c r="C551" s="262"/>
      <c r="D551" s="226"/>
      <c r="E551" s="227"/>
      <c r="F551" s="228"/>
      <c r="G551" s="385">
        <v>365</v>
      </c>
      <c r="H551" s="229"/>
      <c r="I551" s="233"/>
      <c r="J551" s="178">
        <f t="shared" si="29"/>
        <v>0</v>
      </c>
      <c r="K551" s="178">
        <f t="shared" si="30"/>
        <v>0</v>
      </c>
      <c r="L551" s="227"/>
      <c r="M551" s="234"/>
      <c r="N551" s="178">
        <f t="shared" si="31"/>
        <v>0</v>
      </c>
      <c r="O551" s="178">
        <f t="shared" si="32"/>
        <v>0</v>
      </c>
      <c r="P551" s="262"/>
    </row>
    <row r="552" spans="2:16" x14ac:dyDescent="0.25">
      <c r="B552" s="293"/>
      <c r="C552" s="262"/>
      <c r="D552" s="226"/>
      <c r="E552" s="227"/>
      <c r="F552" s="228"/>
      <c r="G552" s="385">
        <v>365</v>
      </c>
      <c r="H552" s="229"/>
      <c r="I552" s="233"/>
      <c r="J552" s="178">
        <f t="shared" si="29"/>
        <v>0</v>
      </c>
      <c r="K552" s="178">
        <f t="shared" si="30"/>
        <v>0</v>
      </c>
      <c r="L552" s="227"/>
      <c r="M552" s="234"/>
      <c r="N552" s="178">
        <f t="shared" si="31"/>
        <v>0</v>
      </c>
      <c r="O552" s="178">
        <f t="shared" si="32"/>
        <v>0</v>
      </c>
      <c r="P552" s="262"/>
    </row>
    <row r="553" spans="2:16" x14ac:dyDescent="0.25">
      <c r="B553" s="293"/>
      <c r="C553" s="262"/>
      <c r="D553" s="226"/>
      <c r="E553" s="227"/>
      <c r="F553" s="228"/>
      <c r="G553" s="385">
        <v>365</v>
      </c>
      <c r="H553" s="229"/>
      <c r="I553" s="233"/>
      <c r="J553" s="178">
        <f t="shared" si="29"/>
        <v>0</v>
      </c>
      <c r="K553" s="178">
        <f t="shared" si="30"/>
        <v>0</v>
      </c>
      <c r="L553" s="227"/>
      <c r="M553" s="234"/>
      <c r="N553" s="178">
        <f t="shared" si="31"/>
        <v>0</v>
      </c>
      <c r="O553" s="178">
        <f t="shared" si="32"/>
        <v>0</v>
      </c>
      <c r="P553" s="262"/>
    </row>
    <row r="554" spans="2:16" x14ac:dyDescent="0.25">
      <c r="B554" s="293"/>
      <c r="C554" s="262"/>
      <c r="D554" s="226"/>
      <c r="E554" s="227"/>
      <c r="F554" s="228"/>
      <c r="G554" s="385">
        <v>365</v>
      </c>
      <c r="H554" s="229"/>
      <c r="I554" s="233"/>
      <c r="J554" s="178">
        <f t="shared" si="29"/>
        <v>0</v>
      </c>
      <c r="K554" s="178">
        <f t="shared" si="30"/>
        <v>0</v>
      </c>
      <c r="L554" s="227"/>
      <c r="M554" s="234"/>
      <c r="N554" s="178">
        <f t="shared" si="31"/>
        <v>0</v>
      </c>
      <c r="O554" s="178">
        <f t="shared" si="32"/>
        <v>0</v>
      </c>
      <c r="P554" s="262"/>
    </row>
    <row r="555" spans="2:16" x14ac:dyDescent="0.25">
      <c r="B555" s="293"/>
      <c r="C555" s="262"/>
      <c r="D555" s="226"/>
      <c r="E555" s="227"/>
      <c r="F555" s="228"/>
      <c r="G555" s="385">
        <v>365</v>
      </c>
      <c r="H555" s="229"/>
      <c r="I555" s="233"/>
      <c r="J555" s="178">
        <f t="shared" si="29"/>
        <v>0</v>
      </c>
      <c r="K555" s="178">
        <f t="shared" si="30"/>
        <v>0</v>
      </c>
      <c r="L555" s="227"/>
      <c r="M555" s="234"/>
      <c r="N555" s="178">
        <f t="shared" si="31"/>
        <v>0</v>
      </c>
      <c r="O555" s="178">
        <f t="shared" si="32"/>
        <v>0</v>
      </c>
      <c r="P555" s="262"/>
    </row>
    <row r="556" spans="2:16" x14ac:dyDescent="0.25">
      <c r="B556" s="293"/>
      <c r="C556" s="262"/>
      <c r="D556" s="226"/>
      <c r="E556" s="227"/>
      <c r="F556" s="228"/>
      <c r="G556" s="385">
        <v>365</v>
      </c>
      <c r="H556" s="229"/>
      <c r="I556" s="233"/>
      <c r="J556" s="178">
        <f t="shared" si="29"/>
        <v>0</v>
      </c>
      <c r="K556" s="178">
        <f t="shared" si="30"/>
        <v>0</v>
      </c>
      <c r="L556" s="227"/>
      <c r="M556" s="234"/>
      <c r="N556" s="178">
        <f t="shared" si="31"/>
        <v>0</v>
      </c>
      <c r="O556" s="178">
        <f t="shared" si="32"/>
        <v>0</v>
      </c>
      <c r="P556" s="262"/>
    </row>
    <row r="557" spans="2:16" x14ac:dyDescent="0.25">
      <c r="B557" s="293"/>
      <c r="C557" s="262"/>
      <c r="D557" s="226"/>
      <c r="E557" s="227"/>
      <c r="F557" s="228"/>
      <c r="G557" s="385">
        <v>365</v>
      </c>
      <c r="H557" s="229"/>
      <c r="I557" s="233"/>
      <c r="J557" s="178">
        <f t="shared" si="29"/>
        <v>0</v>
      </c>
      <c r="K557" s="178">
        <f t="shared" si="30"/>
        <v>0</v>
      </c>
      <c r="L557" s="227"/>
      <c r="M557" s="234"/>
      <c r="N557" s="178">
        <f t="shared" si="31"/>
        <v>0</v>
      </c>
      <c r="O557" s="178">
        <f t="shared" si="32"/>
        <v>0</v>
      </c>
      <c r="P557" s="262"/>
    </row>
    <row r="558" spans="2:16" x14ac:dyDescent="0.25">
      <c r="B558" s="293"/>
      <c r="C558" s="262"/>
      <c r="D558" s="226"/>
      <c r="E558" s="227"/>
      <c r="F558" s="228"/>
      <c r="G558" s="385">
        <v>365</v>
      </c>
      <c r="H558" s="229"/>
      <c r="I558" s="233"/>
      <c r="J558" s="178">
        <f t="shared" si="29"/>
        <v>0</v>
      </c>
      <c r="K558" s="178">
        <f t="shared" si="30"/>
        <v>0</v>
      </c>
      <c r="L558" s="227"/>
      <c r="M558" s="234"/>
      <c r="N558" s="178">
        <f t="shared" si="31"/>
        <v>0</v>
      </c>
      <c r="O558" s="178">
        <f t="shared" si="32"/>
        <v>0</v>
      </c>
      <c r="P558" s="262"/>
    </row>
    <row r="559" spans="2:16" x14ac:dyDescent="0.25">
      <c r="B559" s="293"/>
      <c r="C559" s="262"/>
      <c r="D559" s="226"/>
      <c r="E559" s="227"/>
      <c r="F559" s="228"/>
      <c r="G559" s="385">
        <v>365</v>
      </c>
      <c r="H559" s="229"/>
      <c r="I559" s="233"/>
      <c r="J559" s="178">
        <f t="shared" si="29"/>
        <v>0</v>
      </c>
      <c r="K559" s="178">
        <f t="shared" si="30"/>
        <v>0</v>
      </c>
      <c r="L559" s="227"/>
      <c r="M559" s="234"/>
      <c r="N559" s="178">
        <f t="shared" si="31"/>
        <v>0</v>
      </c>
      <c r="O559" s="178">
        <f t="shared" si="32"/>
        <v>0</v>
      </c>
      <c r="P559" s="262"/>
    </row>
    <row r="560" spans="2:16" x14ac:dyDescent="0.25">
      <c r="B560" s="293"/>
      <c r="C560" s="262"/>
      <c r="D560" s="226"/>
      <c r="E560" s="227"/>
      <c r="F560" s="228"/>
      <c r="G560" s="385">
        <v>365</v>
      </c>
      <c r="H560" s="229"/>
      <c r="I560" s="233"/>
      <c r="J560" s="178">
        <f t="shared" si="29"/>
        <v>0</v>
      </c>
      <c r="K560" s="178">
        <f t="shared" si="30"/>
        <v>0</v>
      </c>
      <c r="L560" s="227"/>
      <c r="M560" s="234"/>
      <c r="N560" s="178">
        <f t="shared" si="31"/>
        <v>0</v>
      </c>
      <c r="O560" s="178">
        <f t="shared" si="32"/>
        <v>0</v>
      </c>
      <c r="P560" s="262"/>
    </row>
    <row r="561" spans="2:16" x14ac:dyDescent="0.25">
      <c r="B561" s="293"/>
      <c r="C561" s="262"/>
      <c r="D561" s="226"/>
      <c r="E561" s="227"/>
      <c r="F561" s="228"/>
      <c r="G561" s="385">
        <v>365</v>
      </c>
      <c r="H561" s="229"/>
      <c r="I561" s="233"/>
      <c r="J561" s="178">
        <f t="shared" si="29"/>
        <v>0</v>
      </c>
      <c r="K561" s="178">
        <f t="shared" si="30"/>
        <v>0</v>
      </c>
      <c r="L561" s="227"/>
      <c r="M561" s="234"/>
      <c r="N561" s="178">
        <f t="shared" si="31"/>
        <v>0</v>
      </c>
      <c r="O561" s="178">
        <f t="shared" si="32"/>
        <v>0</v>
      </c>
      <c r="P561" s="262"/>
    </row>
    <row r="562" spans="2:16" x14ac:dyDescent="0.25">
      <c r="B562" s="293"/>
      <c r="C562" s="262"/>
      <c r="D562" s="226"/>
      <c r="E562" s="227"/>
      <c r="F562" s="228"/>
      <c r="G562" s="385">
        <v>365</v>
      </c>
      <c r="H562" s="229"/>
      <c r="I562" s="233"/>
      <c r="J562" s="178">
        <f t="shared" si="29"/>
        <v>0</v>
      </c>
      <c r="K562" s="178">
        <f t="shared" si="30"/>
        <v>0</v>
      </c>
      <c r="L562" s="227"/>
      <c r="M562" s="234"/>
      <c r="N562" s="178">
        <f t="shared" si="31"/>
        <v>0</v>
      </c>
      <c r="O562" s="178">
        <f t="shared" si="32"/>
        <v>0</v>
      </c>
      <c r="P562" s="262"/>
    </row>
    <row r="563" spans="2:16" x14ac:dyDescent="0.25">
      <c r="B563" s="293"/>
      <c r="C563" s="262"/>
      <c r="D563" s="226"/>
      <c r="E563" s="227"/>
      <c r="F563" s="228"/>
      <c r="G563" s="385">
        <v>365</v>
      </c>
      <c r="H563" s="229"/>
      <c r="I563" s="233"/>
      <c r="J563" s="178">
        <f t="shared" si="29"/>
        <v>0</v>
      </c>
      <c r="K563" s="178">
        <f t="shared" si="30"/>
        <v>0</v>
      </c>
      <c r="L563" s="227"/>
      <c r="M563" s="234"/>
      <c r="N563" s="178">
        <f t="shared" si="31"/>
        <v>0</v>
      </c>
      <c r="O563" s="178">
        <f t="shared" si="32"/>
        <v>0</v>
      </c>
      <c r="P563" s="262"/>
    </row>
    <row r="564" spans="2:16" x14ac:dyDescent="0.25">
      <c r="B564" s="293"/>
      <c r="C564" s="262"/>
      <c r="D564" s="226"/>
      <c r="E564" s="227"/>
      <c r="F564" s="228"/>
      <c r="G564" s="385">
        <v>365</v>
      </c>
      <c r="H564" s="229"/>
      <c r="I564" s="233"/>
      <c r="J564" s="178">
        <f t="shared" si="29"/>
        <v>0</v>
      </c>
      <c r="K564" s="178">
        <f t="shared" si="30"/>
        <v>0</v>
      </c>
      <c r="L564" s="227"/>
      <c r="M564" s="234"/>
      <c r="N564" s="178">
        <f t="shared" si="31"/>
        <v>0</v>
      </c>
      <c r="O564" s="178">
        <f t="shared" si="32"/>
        <v>0</v>
      </c>
      <c r="P564" s="262"/>
    </row>
    <row r="565" spans="2:16" x14ac:dyDescent="0.25">
      <c r="B565" s="293"/>
      <c r="C565" s="262"/>
      <c r="D565" s="226"/>
      <c r="E565" s="227"/>
      <c r="F565" s="228"/>
      <c r="G565" s="385">
        <v>365</v>
      </c>
      <c r="H565" s="229"/>
      <c r="I565" s="233"/>
      <c r="J565" s="178">
        <f t="shared" si="29"/>
        <v>0</v>
      </c>
      <c r="K565" s="178">
        <f t="shared" si="30"/>
        <v>0</v>
      </c>
      <c r="L565" s="227"/>
      <c r="M565" s="234"/>
      <c r="N565" s="178">
        <f t="shared" si="31"/>
        <v>0</v>
      </c>
      <c r="O565" s="178">
        <f t="shared" si="32"/>
        <v>0</v>
      </c>
      <c r="P565" s="262"/>
    </row>
    <row r="566" spans="2:16" x14ac:dyDescent="0.25">
      <c r="B566" s="293"/>
      <c r="C566" s="262"/>
      <c r="D566" s="226"/>
      <c r="E566" s="227"/>
      <c r="F566" s="228"/>
      <c r="G566" s="385">
        <v>365</v>
      </c>
      <c r="H566" s="229"/>
      <c r="I566" s="233"/>
      <c r="J566" s="178">
        <f t="shared" si="29"/>
        <v>0</v>
      </c>
      <c r="K566" s="178">
        <f t="shared" si="30"/>
        <v>0</v>
      </c>
      <c r="L566" s="227"/>
      <c r="M566" s="234"/>
      <c r="N566" s="178">
        <f t="shared" si="31"/>
        <v>0</v>
      </c>
      <c r="O566" s="178">
        <f t="shared" si="32"/>
        <v>0</v>
      </c>
      <c r="P566" s="262"/>
    </row>
    <row r="567" spans="2:16" x14ac:dyDescent="0.25">
      <c r="B567" s="293"/>
      <c r="C567" s="262"/>
      <c r="D567" s="226"/>
      <c r="E567" s="227"/>
      <c r="F567" s="228"/>
      <c r="G567" s="385">
        <v>365</v>
      </c>
      <c r="H567" s="229"/>
      <c r="I567" s="233"/>
      <c r="J567" s="178">
        <f t="shared" si="29"/>
        <v>0</v>
      </c>
      <c r="K567" s="178">
        <f t="shared" si="30"/>
        <v>0</v>
      </c>
      <c r="L567" s="227"/>
      <c r="M567" s="234"/>
      <c r="N567" s="178">
        <f t="shared" si="31"/>
        <v>0</v>
      </c>
      <c r="O567" s="178">
        <f t="shared" si="32"/>
        <v>0</v>
      </c>
      <c r="P567" s="262"/>
    </row>
    <row r="568" spans="2:16" x14ac:dyDescent="0.25">
      <c r="B568" s="293"/>
      <c r="C568" s="262"/>
      <c r="D568" s="226"/>
      <c r="E568" s="227"/>
      <c r="F568" s="228"/>
      <c r="G568" s="385">
        <v>365</v>
      </c>
      <c r="H568" s="229"/>
      <c r="I568" s="233"/>
      <c r="J568" s="178">
        <f t="shared" si="29"/>
        <v>0</v>
      </c>
      <c r="K568" s="178">
        <f t="shared" si="30"/>
        <v>0</v>
      </c>
      <c r="L568" s="227"/>
      <c r="M568" s="234"/>
      <c r="N568" s="178">
        <f t="shared" si="31"/>
        <v>0</v>
      </c>
      <c r="O568" s="178">
        <f t="shared" si="32"/>
        <v>0</v>
      </c>
      <c r="P568" s="262"/>
    </row>
    <row r="569" spans="2:16" x14ac:dyDescent="0.25">
      <c r="B569" s="293"/>
      <c r="C569" s="262"/>
      <c r="D569" s="226"/>
      <c r="E569" s="227"/>
      <c r="F569" s="228"/>
      <c r="G569" s="385">
        <v>365</v>
      </c>
      <c r="H569" s="229"/>
      <c r="I569" s="233"/>
      <c r="J569" s="178">
        <f t="shared" si="29"/>
        <v>0</v>
      </c>
      <c r="K569" s="178">
        <f t="shared" si="30"/>
        <v>0</v>
      </c>
      <c r="L569" s="227"/>
      <c r="M569" s="234"/>
      <c r="N569" s="178">
        <f t="shared" si="31"/>
        <v>0</v>
      </c>
      <c r="O569" s="178">
        <f t="shared" si="32"/>
        <v>0</v>
      </c>
      <c r="P569" s="262"/>
    </row>
    <row r="570" spans="2:16" x14ac:dyDescent="0.25">
      <c r="B570" s="293"/>
      <c r="C570" s="262"/>
      <c r="D570" s="226"/>
      <c r="E570" s="227"/>
      <c r="F570" s="228"/>
      <c r="G570" s="385">
        <v>365</v>
      </c>
      <c r="H570" s="229"/>
      <c r="I570" s="233"/>
      <c r="J570" s="178">
        <f t="shared" si="29"/>
        <v>0</v>
      </c>
      <c r="K570" s="178">
        <f t="shared" si="30"/>
        <v>0</v>
      </c>
      <c r="L570" s="227"/>
      <c r="M570" s="234"/>
      <c r="N570" s="178">
        <f t="shared" si="31"/>
        <v>0</v>
      </c>
      <c r="O570" s="178">
        <f t="shared" si="32"/>
        <v>0</v>
      </c>
      <c r="P570" s="262"/>
    </row>
    <row r="571" spans="2:16" x14ac:dyDescent="0.25">
      <c r="B571" s="293"/>
      <c r="C571" s="262"/>
      <c r="D571" s="226"/>
      <c r="E571" s="227"/>
      <c r="F571" s="228"/>
      <c r="G571" s="385">
        <v>365</v>
      </c>
      <c r="H571" s="229"/>
      <c r="I571" s="233"/>
      <c r="J571" s="178">
        <f t="shared" ref="J571:J572" si="33">IF($E571&gt;0,MIN(ROUND((ROUND($G$116*$F571/$G571,0))*H571/$E571,0),MAX(0,H571-I571)),0)</f>
        <v>0</v>
      </c>
      <c r="K571" s="178">
        <f t="shared" ref="K571:K572" si="34">IF($E571&gt;0,H571-I571-J571,0)</f>
        <v>0</v>
      </c>
      <c r="L571" s="227"/>
      <c r="M571" s="234"/>
      <c r="N571" s="178">
        <f t="shared" ref="N571:N572" si="35">IF($E571&gt;0,MIN(ROUND((ROUND($G$116*$F571/$G571,0))*L571/$E571,0),MAX(0,L571-M571)),0)</f>
        <v>0</v>
      </c>
      <c r="O571" s="178">
        <f t="shared" ref="O571:O572" si="36">IF($E571&gt;0,L571-M571-N571,0)</f>
        <v>0</v>
      </c>
      <c r="P571" s="262"/>
    </row>
    <row r="572" spans="2:16" x14ac:dyDescent="0.25">
      <c r="B572" s="293"/>
      <c r="C572" s="262"/>
      <c r="D572" s="226"/>
      <c r="E572" s="227"/>
      <c r="F572" s="228"/>
      <c r="G572" s="385">
        <v>365</v>
      </c>
      <c r="H572" s="229"/>
      <c r="I572" s="233"/>
      <c r="J572" s="178">
        <f t="shared" si="33"/>
        <v>0</v>
      </c>
      <c r="K572" s="178">
        <f t="shared" si="34"/>
        <v>0</v>
      </c>
      <c r="L572" s="227"/>
      <c r="M572" s="234"/>
      <c r="N572" s="178">
        <f t="shared" si="35"/>
        <v>0</v>
      </c>
      <c r="O572" s="178">
        <f t="shared" si="36"/>
        <v>0</v>
      </c>
      <c r="P572" s="262"/>
    </row>
    <row r="573" spans="2:16" ht="15" customHeight="1" x14ac:dyDescent="0.25">
      <c r="B573" s="170"/>
    </row>
    <row r="574" spans="2:16" ht="15" customHeight="1" x14ac:dyDescent="0.25">
      <c r="B574" s="170"/>
    </row>
  </sheetData>
  <sheetProtection algorithmName="SHA-512" hashValue="Ue2T/C1nDTiSK0q2zkjvYUWYbxF1FGO2rhW8oocjHgBJ5FmqxxuI46jmpWGbfCx8G4dMGnman0g26+sOCPjEFg==" saltValue="MyUZ4uA/o80Fwrfy/E5wNQ==" spinCount="100000" sheet="1" objects="1" scenarios="1"/>
  <mergeCells count="33">
    <mergeCell ref="E105:H105"/>
    <mergeCell ref="E106:H106"/>
    <mergeCell ref="E107:H107"/>
    <mergeCell ref="E110:H110"/>
    <mergeCell ref="E111:H111"/>
    <mergeCell ref="E94:I94"/>
    <mergeCell ref="E95:I95"/>
    <mergeCell ref="E96:I96"/>
    <mergeCell ref="E90:I90"/>
    <mergeCell ref="E65:I65"/>
    <mergeCell ref="E66:I66"/>
    <mergeCell ref="E67:I67"/>
    <mergeCell ref="E68:I68"/>
    <mergeCell ref="E69:I69"/>
    <mergeCell ref="E70:I70"/>
    <mergeCell ref="E74:I74"/>
    <mergeCell ref="E75:I75"/>
    <mergeCell ref="E76:I76"/>
    <mergeCell ref="E77:I77"/>
    <mergeCell ref="E89:I89"/>
    <mergeCell ref="E64:I64"/>
    <mergeCell ref="B3:K3"/>
    <mergeCell ref="B4:K4"/>
    <mergeCell ref="D21:J23"/>
    <mergeCell ref="E62:I62"/>
    <mergeCell ref="E63:I63"/>
    <mergeCell ref="H7:H10"/>
    <mergeCell ref="K8:K10"/>
    <mergeCell ref="J33:J35"/>
    <mergeCell ref="J31:J32"/>
    <mergeCell ref="J36:J37"/>
    <mergeCell ref="J48:J49"/>
    <mergeCell ref="G6:G8"/>
  </mergeCells>
  <dataValidations count="9">
    <dataValidation type="date" operator="greaterThan" allowBlank="1" showInputMessage="1" showErrorMessage="1" error="La date est invalide ou doit être supérieure à la date de début" sqref="J10" xr:uid="{92051C89-632A-4E7F-8D0B-AA044CF6C86A}">
      <formula1>G10</formula1>
    </dataValidation>
    <dataValidation type="decimal" operator="lessThanOrEqual" allowBlank="1" showInputMessage="1" showErrorMessage="1" error="Ne doit pas dépasser 100%" sqref="F82:F86" xr:uid="{C727CAFD-DDF8-4A3F-9F6C-78A1F2EC6BB4}">
      <formula1>1</formula1>
    </dataValidation>
    <dataValidation type="custom" operator="lessThanOrEqual" allowBlank="1" showInputMessage="1" showErrorMessage="1" error="Le montant d'aide financière doit être inférieur ou égal au montant de salaire R-D inscrit à la colonne H." sqref="I122:I572" xr:uid="{2C2A05D5-5C99-4BC4-8960-6A907E353B5C}">
      <formula1>I122&lt;=N(H122)</formula1>
    </dataValidation>
    <dataValidation type="whole" operator="lessThanOrEqual" allowBlank="1" showInputMessage="1" showErrorMessage="1" error="Le montant du salaire R-D doit être inférieur ou égal au montant de salaire de l'exercice financier inscrit à la colonne E." sqref="H122:H572" xr:uid="{AA3AB6D1-68E2-41C6-A25F-19480F72D6D5}">
      <formula1>N(E122)</formula1>
    </dataValidation>
    <dataValidation type="custom" operator="lessThanOrEqual" allowBlank="1" showInputMessage="1" showErrorMessage="1" error="Le montant d'aide financière doit être inférieur ou égal au montant de salaire de précommercialisation." sqref="M122:M572" xr:uid="{2D2A3BF3-9A91-4979-8AD8-E01CAF6FBB13}">
      <formula1>M122&lt;=N(L122)</formula1>
    </dataValidation>
    <dataValidation type="custom" allowBlank="1" showInputMessage="1" showErrorMessage="1" error="L'exercice financier débute avant le 26 mars 2025. Veuillez utiliser la section précédente." sqref="J111" xr:uid="{232D1201-2E10-4FEC-B202-29E8FD40FFCB}">
      <formula1>$G$10&gt;DATE(2025,3,25)</formula1>
    </dataValidation>
    <dataValidation type="whole" operator="lessThanOrEqual" showInputMessage="1" showErrorMessage="1" error="Le total du salaire de précommercialisation et salaire RD ne doit pas dépasser le montant de salaire de l'exercice" sqref="L122:L572" xr:uid="{4D778DC0-9616-4428-AC8E-1E84F501BB64}">
      <formula1>E122-H122</formula1>
    </dataValidation>
    <dataValidation type="whole" operator="lessThan" showInputMessage="1" showErrorMessage="1" error="Le montant doit être inférieur au MCI. Sinon, laissez la case vide." sqref="I36" xr:uid="{6276D09F-BBDF-4006-87AE-9F07AE498B7B}">
      <formula1>I32</formula1>
    </dataValidation>
    <dataValidation type="whole" operator="lessThanOrEqual" allowBlank="1" showInputMessage="1" showErrorMessage="1" error="Doit être inférieur ou égal au Nb de jours de l'exercice financier." prompt="Doit être inférieur ou égal au nombre de jours de l'exercice financier inscrit à la case F119" sqref="F122:F572" xr:uid="{DFD5CE1F-79FB-4CBB-9348-9870C25B1154}">
      <formula1>$F$119</formula1>
    </dataValidation>
  </dataValidations>
  <pageMargins left="0.70866141732283472" right="0.70866141732283472" top="0.74803149606299213" bottom="0.74803149606299213" header="0.31496062992125984" footer="0.31496062992125984"/>
  <pageSetup scale="35" fitToHeight="0" orientation="portrait" r:id="rId1"/>
  <headerFooter>
    <oddFooter>&amp;L2026-08&amp;C&amp;P&amp;R&amp;A</oddFooter>
  </headerFooter>
  <drawing r:id="rId2"/>
  <legacyDrawing r:id="rId3"/>
  <extLst>
    <ext xmlns:x14="http://schemas.microsoft.com/office/spreadsheetml/2009/9/main" uri="{CCE6A557-97BC-4b89-ADB6-D9C93CAAB3DF}">
      <x14:dataValidations xmlns:xm="http://schemas.microsoft.com/office/excel/2006/main" count="4">
        <x14:dataValidation type="custom" allowBlank="1" showInputMessage="1" showErrorMessage="1" error="Attention, la société est une SPCC. Ne pas inscrire de montant dans cette cellule." xr:uid="{57458B81-78AD-4256-AC64-99FC1FD71EB5}">
          <x14:formula1>
            <xm:f>'Renseignements Gén.à compléter '!N45="SPCA"</xm:f>
          </x14:formula1>
          <xm:sqref>I48</xm:sqref>
        </x14:dataValidation>
        <x14:dataValidation type="date" operator="equal" allowBlank="1" showInputMessage="1" showErrorMessage="1" error="La date de début d'exercice doit suivre la date de fin de l'exercice précédent." xr:uid="{333ED5CF-376B-4105-A211-1BFD5069E267}">
          <x14:formula1>
            <xm:f>'Année 1 - à compléter'!J10+1</xm:f>
          </x14:formula1>
          <xm:sqref>G10</xm:sqref>
        </x14:dataValidation>
        <x14:dataValidation type="custom" allowBlank="1" showInputMessage="1" showErrorMessage="1" error="Attention, la société est une SPCA. Ne pas inscrire de montant dans cette cellule" xr:uid="{8EB3F7AF-D154-4AAF-8E71-605180C81C21}">
          <x14:formula1>
            <xm:f>'Renseignements Gén.à compléter '!N45="SPCC"</xm:f>
          </x14:formula1>
          <xm:sqref>I41</xm:sqref>
        </x14:dataValidation>
        <x14:dataValidation type="custom" allowBlank="1" showInputMessage="1" showErrorMessage="1" error="La Société est une SPCA. Ne pas inscrire de montant dans cette cellule" xr:uid="{8527EE5F-3D51-4414-B704-EBE6A794EB4D}">
          <x14:formula1>
            <xm:f>'Renseignements Gén.à compléter '!N45="SPCC"</xm:f>
          </x14:formula1>
          <xm:sqref>I32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DA9B9-594B-4C84-A200-CD81C7F614E4}">
  <sheetPr>
    <pageSetUpPr fitToPage="1"/>
  </sheetPr>
  <dimension ref="A1:R148"/>
  <sheetViews>
    <sheetView workbookViewId="0">
      <selection activeCell="B24" sqref="B24:G24"/>
    </sheetView>
  </sheetViews>
  <sheetFormatPr baseColWidth="10" defaultColWidth="11.42578125" defaultRowHeight="15" x14ac:dyDescent="0.25"/>
  <cols>
    <col min="2" max="6" width="14.140625" customWidth="1"/>
    <col min="7" max="7" width="20.140625" customWidth="1"/>
    <col min="8" max="8" width="5.140625" customWidth="1"/>
    <col min="9" max="9" width="14.28515625" bestFit="1" customWidth="1"/>
    <col min="10" max="10" width="2.85546875" customWidth="1"/>
    <col min="11" max="11" width="14.28515625" bestFit="1" customWidth="1"/>
    <col min="12" max="12" width="3.140625" customWidth="1"/>
    <col min="13" max="13" width="14.5703125" style="198" customWidth="1"/>
    <col min="14" max="14" width="3.42578125" customWidth="1"/>
    <col min="15" max="15" width="13.140625" customWidth="1"/>
    <col min="16" max="16" width="13.5703125" customWidth="1"/>
    <col min="17" max="17" width="13.28515625" customWidth="1"/>
    <col min="18" max="18" width="17.42578125" customWidth="1"/>
    <col min="19" max="19" width="14.42578125" customWidth="1"/>
  </cols>
  <sheetData>
    <row r="1" spans="1:13" ht="16.5" x14ac:dyDescent="0.25">
      <c r="A1" s="360"/>
      <c r="B1" s="360"/>
      <c r="C1" s="360"/>
      <c r="D1" s="360"/>
      <c r="E1" s="360"/>
      <c r="F1" s="360"/>
      <c r="G1" s="360"/>
      <c r="H1" s="360"/>
      <c r="I1" s="360"/>
      <c r="J1" s="394"/>
      <c r="K1" s="360"/>
      <c r="L1" s="360"/>
      <c r="M1" s="394" t="s">
        <v>0</v>
      </c>
    </row>
    <row r="2" spans="1:13" ht="18" x14ac:dyDescent="0.25">
      <c r="A2" s="360"/>
      <c r="B2" s="360"/>
      <c r="C2" s="360"/>
      <c r="D2" s="360"/>
      <c r="E2" s="360"/>
      <c r="F2" s="360"/>
      <c r="G2" s="360"/>
      <c r="H2" s="360"/>
      <c r="I2" s="360"/>
      <c r="J2" s="395"/>
      <c r="K2" s="360"/>
      <c r="L2" s="360"/>
      <c r="M2" s="395" t="s">
        <v>362</v>
      </c>
    </row>
    <row r="3" spans="1:13" x14ac:dyDescent="0.25">
      <c r="A3" s="360"/>
      <c r="B3" s="360"/>
      <c r="C3" s="360"/>
      <c r="D3" s="360"/>
      <c r="E3" s="360"/>
      <c r="F3" s="360"/>
      <c r="G3" s="360"/>
      <c r="H3" s="360"/>
      <c r="I3" s="360"/>
      <c r="J3" s="360"/>
      <c r="K3" s="360"/>
      <c r="L3" s="360"/>
      <c r="M3" s="396"/>
    </row>
    <row r="4" spans="1:13" x14ac:dyDescent="0.25">
      <c r="A4" s="360"/>
      <c r="B4" s="360"/>
      <c r="C4" s="360"/>
      <c r="D4" s="360"/>
      <c r="E4" s="360"/>
      <c r="F4" s="360"/>
      <c r="G4" s="360"/>
      <c r="H4" s="360"/>
      <c r="I4" s="360"/>
      <c r="J4" s="360"/>
      <c r="K4" s="360"/>
      <c r="L4" s="360"/>
      <c r="M4" s="396"/>
    </row>
    <row r="5" spans="1:13" ht="18" x14ac:dyDescent="0.25">
      <c r="A5" s="360"/>
      <c r="B5" s="360"/>
      <c r="C5" s="360"/>
      <c r="D5" s="360"/>
      <c r="E5" s="360"/>
      <c r="F5" s="397" t="s">
        <v>1</v>
      </c>
      <c r="G5" s="360"/>
      <c r="H5" s="360"/>
      <c r="I5" s="360"/>
      <c r="J5" s="360"/>
      <c r="K5" s="360"/>
      <c r="L5" s="360"/>
      <c r="M5" s="396"/>
    </row>
    <row r="6" spans="1:13" ht="18" x14ac:dyDescent="0.25">
      <c r="A6" s="360"/>
      <c r="B6" s="360"/>
      <c r="C6" s="360"/>
      <c r="D6" s="360"/>
      <c r="E6" s="360"/>
      <c r="F6" s="398" t="s">
        <v>188</v>
      </c>
      <c r="G6" s="360"/>
      <c r="H6" s="360"/>
      <c r="I6" s="360"/>
      <c r="J6" s="360"/>
      <c r="K6" s="360"/>
      <c r="L6" s="360"/>
      <c r="M6" s="396"/>
    </row>
    <row r="7" spans="1:13" x14ac:dyDescent="0.25">
      <c r="A7" s="360"/>
      <c r="B7" s="360"/>
      <c r="C7" s="360"/>
      <c r="D7" s="360"/>
      <c r="E7" s="360"/>
      <c r="F7" s="360"/>
      <c r="G7" s="360"/>
      <c r="H7" s="360"/>
      <c r="I7" s="360"/>
      <c r="J7" s="360"/>
      <c r="K7" s="360"/>
      <c r="L7" s="360"/>
      <c r="M7" s="396"/>
    </row>
    <row r="8" spans="1:13" x14ac:dyDescent="0.25">
      <c r="A8" s="360"/>
      <c r="B8" s="360"/>
      <c r="C8" s="360"/>
      <c r="D8" s="360"/>
      <c r="E8" s="360"/>
      <c r="F8" s="360"/>
      <c r="G8" s="360"/>
      <c r="H8" s="360"/>
      <c r="I8" s="399" t="s">
        <v>193</v>
      </c>
      <c r="J8" s="399"/>
      <c r="K8" s="399" t="s">
        <v>194</v>
      </c>
      <c r="L8" s="360"/>
      <c r="M8" s="396"/>
    </row>
    <row r="9" spans="1:13" ht="15.75" x14ac:dyDescent="0.25">
      <c r="A9" s="400" t="s">
        <v>192</v>
      </c>
      <c r="B9" s="360"/>
      <c r="C9" s="360"/>
      <c r="D9" s="360"/>
      <c r="E9" s="360"/>
      <c r="F9" s="360"/>
      <c r="G9" s="401" t="s">
        <v>195</v>
      </c>
      <c r="H9" s="401"/>
      <c r="I9" s="402" t="str">
        <f>IF('Année 1 - à compléter'!G10="","",'Année 1 - à compléter'!G10)</f>
        <v/>
      </c>
      <c r="J9" s="403"/>
      <c r="K9" s="402" t="str">
        <f>IF('Année 2 - à compléter'!G10="","",'Année 2 - à compléter'!G10)</f>
        <v/>
      </c>
      <c r="L9" s="360"/>
      <c r="M9" s="396"/>
    </row>
    <row r="10" spans="1:13" x14ac:dyDescent="0.25">
      <c r="A10" s="360"/>
      <c r="B10" s="360"/>
      <c r="C10" s="360"/>
      <c r="D10" s="360"/>
      <c r="E10" s="360"/>
      <c r="F10" s="360"/>
      <c r="G10" s="401" t="s">
        <v>196</v>
      </c>
      <c r="H10" s="401"/>
      <c r="I10" s="402" t="str">
        <f>IF('Année 1 - à compléter'!J10&lt;&gt;0,'Année 1 - à compléter'!J10,"")</f>
        <v/>
      </c>
      <c r="J10" s="403"/>
      <c r="K10" s="402" t="str">
        <f>IF('Année 2 - à compléter'!J10="","",'Année 2 - à compléter'!J10)</f>
        <v/>
      </c>
      <c r="L10" s="360"/>
      <c r="M10" s="396"/>
    </row>
    <row r="11" spans="1:13" ht="16.5" customHeight="1" x14ac:dyDescent="0.25">
      <c r="A11" s="360"/>
      <c r="B11" s="360"/>
      <c r="C11" s="360"/>
      <c r="D11" s="360"/>
      <c r="E11" s="360"/>
      <c r="F11" s="360"/>
      <c r="G11" s="401" t="s">
        <v>204</v>
      </c>
      <c r="H11" s="401"/>
      <c r="I11" s="404">
        <f>IFERROR(MIN(I10-I9+1,365),0)</f>
        <v>0</v>
      </c>
      <c r="J11" s="405"/>
      <c r="K11" s="404">
        <f>IFERROR(MIN(K10-K9+1,365),0)</f>
        <v>0</v>
      </c>
      <c r="L11" s="360"/>
      <c r="M11" s="396"/>
    </row>
    <row r="12" spans="1:13" x14ac:dyDescent="0.25">
      <c r="A12" s="360"/>
      <c r="B12" s="360"/>
      <c r="C12" s="360"/>
      <c r="D12" s="360"/>
      <c r="E12" s="360"/>
      <c r="F12" s="360"/>
      <c r="G12" s="360"/>
      <c r="H12" s="360"/>
      <c r="I12" s="360"/>
      <c r="J12" s="360"/>
      <c r="K12" s="360"/>
      <c r="L12" s="360"/>
      <c r="M12" s="396"/>
    </row>
    <row r="13" spans="1:13" ht="18" x14ac:dyDescent="0.25">
      <c r="A13" s="406" t="s">
        <v>189</v>
      </c>
      <c r="B13" s="360"/>
      <c r="C13" s="360"/>
      <c r="D13" s="360"/>
      <c r="E13" s="360"/>
      <c r="F13" s="360"/>
      <c r="G13" s="360"/>
      <c r="H13" s="360"/>
      <c r="I13" s="360"/>
      <c r="J13" s="360"/>
      <c r="K13" s="360"/>
      <c r="L13" s="360"/>
      <c r="M13" s="396"/>
    </row>
    <row r="14" spans="1:13" x14ac:dyDescent="0.25">
      <c r="A14" s="360"/>
      <c r="B14" s="360"/>
      <c r="C14" s="360"/>
      <c r="D14" s="360"/>
      <c r="E14" s="360"/>
      <c r="F14" s="360"/>
      <c r="G14" s="360"/>
      <c r="H14" s="360"/>
      <c r="I14" s="360"/>
      <c r="J14" s="360"/>
      <c r="K14" s="360"/>
      <c r="L14" s="360"/>
      <c r="M14" s="396"/>
    </row>
    <row r="15" spans="1:13" ht="15.75" x14ac:dyDescent="0.25">
      <c r="A15" s="407" t="s">
        <v>235</v>
      </c>
      <c r="B15" s="360"/>
      <c r="C15" s="360"/>
      <c r="D15" s="360"/>
      <c r="E15" s="360"/>
      <c r="F15" s="360"/>
      <c r="G15" s="360"/>
      <c r="H15" s="360"/>
      <c r="I15" s="360"/>
      <c r="J15" s="360"/>
      <c r="K15" s="360"/>
      <c r="L15" s="360"/>
      <c r="M15" s="396"/>
    </row>
    <row r="16" spans="1:13" x14ac:dyDescent="0.25">
      <c r="A16" s="408"/>
      <c r="B16" s="360"/>
      <c r="C16" s="360"/>
      <c r="D16" s="360"/>
      <c r="E16" s="360"/>
      <c r="F16" s="360"/>
      <c r="G16" s="360"/>
      <c r="H16" s="360"/>
      <c r="I16" s="360"/>
      <c r="J16" s="360"/>
      <c r="K16" s="360"/>
      <c r="L16" s="360"/>
      <c r="M16" s="396"/>
    </row>
    <row r="17" spans="1:18" ht="15.75" x14ac:dyDescent="0.25">
      <c r="A17" s="409" t="s">
        <v>242</v>
      </c>
      <c r="B17" s="360"/>
      <c r="C17" s="360"/>
      <c r="D17" s="360"/>
      <c r="E17" s="360"/>
      <c r="F17" s="360"/>
      <c r="G17" s="360"/>
      <c r="H17" s="360"/>
      <c r="I17" s="360"/>
      <c r="J17" s="360"/>
      <c r="K17" s="360"/>
      <c r="L17" s="360"/>
      <c r="M17" s="396"/>
    </row>
    <row r="18" spans="1:18" ht="15" customHeight="1" x14ac:dyDescent="0.25">
      <c r="A18" s="360"/>
      <c r="B18" s="607" t="str">
        <f>'Année 1 - à compléter'!E63</f>
        <v>Salaires des employés, sauf employés déterminés</v>
      </c>
      <c r="C18" s="608"/>
      <c r="D18" s="608"/>
      <c r="E18" s="608"/>
      <c r="F18" s="608"/>
      <c r="G18" s="609"/>
      <c r="H18" s="410"/>
      <c r="I18" s="411">
        <f>'Année 1 - à compléter'!J63</f>
        <v>0</v>
      </c>
      <c r="J18" s="412"/>
      <c r="K18" s="411">
        <f>'Année 2 - à compléter'!J63</f>
        <v>0</v>
      </c>
      <c r="L18" s="360"/>
      <c r="M18" s="396"/>
    </row>
    <row r="19" spans="1:18" ht="15" customHeight="1" x14ac:dyDescent="0.25">
      <c r="A19" s="360"/>
      <c r="B19" s="607" t="str">
        <f>'Année 1 - à compléter'!E64</f>
        <v>Salaires des employés déterminés (compléter le tableau à la ligne 92)</v>
      </c>
      <c r="C19" s="608"/>
      <c r="D19" s="608"/>
      <c r="E19" s="608"/>
      <c r="F19" s="608"/>
      <c r="G19" s="609"/>
      <c r="H19" s="413"/>
      <c r="I19" s="411">
        <f>'Année 1 - à compléter'!J64</f>
        <v>0</v>
      </c>
      <c r="J19" s="412"/>
      <c r="K19" s="411">
        <f>'Année 2 - à compléter'!J64</f>
        <v>0</v>
      </c>
      <c r="L19" s="360"/>
      <c r="M19" s="396"/>
    </row>
    <row r="20" spans="1:18" ht="15" customHeight="1" x14ac:dyDescent="0.25">
      <c r="A20" s="360"/>
      <c r="B20" s="607" t="str">
        <f>'Année 1 - à compléter'!E65</f>
        <v>Coûts des matériaux consommés et transformés</v>
      </c>
      <c r="C20" s="608"/>
      <c r="D20" s="608"/>
      <c r="E20" s="608"/>
      <c r="F20" s="608"/>
      <c r="G20" s="609"/>
      <c r="H20" s="410"/>
      <c r="I20" s="411">
        <f>'Année 1 - à compléter'!J65</f>
        <v>0</v>
      </c>
      <c r="J20" s="412"/>
      <c r="K20" s="411">
        <f>'Année 2 - à compléter'!J65</f>
        <v>0</v>
      </c>
      <c r="L20" s="360"/>
      <c r="M20" s="396"/>
    </row>
    <row r="21" spans="1:18" ht="15" customHeight="1" x14ac:dyDescent="0.25">
      <c r="A21" s="360"/>
      <c r="B21" s="607" t="str">
        <f>'Année 1 - à compléter'!E66</f>
        <v>Contrats (sous-traitants) sans lien de dépendance</v>
      </c>
      <c r="C21" s="608"/>
      <c r="D21" s="608"/>
      <c r="E21" s="608"/>
      <c r="F21" s="608"/>
      <c r="G21" s="609"/>
      <c r="H21" s="413"/>
      <c r="I21" s="411">
        <f>'Année 1 - à compléter'!J66</f>
        <v>0</v>
      </c>
      <c r="J21" s="412"/>
      <c r="K21" s="411">
        <f>'Année 2 - à compléter'!J66</f>
        <v>0</v>
      </c>
      <c r="L21" s="360"/>
      <c r="M21" s="396"/>
    </row>
    <row r="22" spans="1:18" ht="15" customHeight="1" x14ac:dyDescent="0.25">
      <c r="A22" s="360"/>
      <c r="B22" s="607" t="str">
        <f>'Année 1 - à compléter'!E67</f>
        <v>Dépenses qui vous sont transférées d'une société avec lien de dépendance</v>
      </c>
      <c r="C22" s="608"/>
      <c r="D22" s="608"/>
      <c r="E22" s="608"/>
      <c r="F22" s="608"/>
      <c r="G22" s="609"/>
      <c r="H22" s="410"/>
      <c r="I22" s="411">
        <f>'Année 1 - à compléter'!J67</f>
        <v>0</v>
      </c>
      <c r="J22" s="412"/>
      <c r="K22" s="411">
        <f>'Année 2 - à compléter'!J67</f>
        <v>0</v>
      </c>
      <c r="L22" s="360"/>
      <c r="M22" s="396"/>
    </row>
    <row r="23" spans="1:18" ht="15" customHeight="1" x14ac:dyDescent="0.25">
      <c r="A23" s="360"/>
      <c r="B23" s="607" t="str">
        <f>'Année 1 - à compléter'!E68</f>
        <v xml:space="preserve">Coûts de location du matériel utilisé après le 15 décembre 2024 </v>
      </c>
      <c r="C23" s="608"/>
      <c r="D23" s="608"/>
      <c r="E23" s="608"/>
      <c r="F23" s="608"/>
      <c r="G23" s="609"/>
      <c r="H23" s="414"/>
      <c r="I23" s="411">
        <f>'Année 1 - à compléter'!J68</f>
        <v>0</v>
      </c>
      <c r="J23" s="412"/>
      <c r="K23" s="411">
        <f>'Année 2 - à compléter'!J68</f>
        <v>0</v>
      </c>
      <c r="L23" s="360"/>
      <c r="M23" s="396"/>
    </row>
    <row r="24" spans="1:18" ht="15" customHeight="1" x14ac:dyDescent="0.25">
      <c r="A24" s="360"/>
      <c r="B24" s="607" t="str">
        <f>'Année 1 - à compléter'!E70</f>
        <v>Paiements faits à des tiers</v>
      </c>
      <c r="C24" s="608"/>
      <c r="D24" s="608"/>
      <c r="E24" s="608"/>
      <c r="F24" s="608"/>
      <c r="G24" s="609"/>
      <c r="H24" s="415"/>
      <c r="I24" s="411">
        <f>'Année 1 - à compléter'!J70</f>
        <v>0</v>
      </c>
      <c r="J24" s="412"/>
      <c r="K24" s="411">
        <f>'Année 2 - à compléter'!J70</f>
        <v>0</v>
      </c>
      <c r="L24" s="360"/>
      <c r="M24" s="396"/>
    </row>
    <row r="25" spans="1:18" ht="15" customHeight="1" thickBot="1" x14ac:dyDescent="0.3">
      <c r="A25" s="360"/>
      <c r="B25" s="610" t="s">
        <v>264</v>
      </c>
      <c r="C25" s="611"/>
      <c r="D25" s="611"/>
      <c r="E25" s="611"/>
      <c r="F25" s="611"/>
      <c r="G25" s="612"/>
      <c r="H25" s="413"/>
      <c r="I25" s="417">
        <f>SUM(I18:I24)</f>
        <v>0</v>
      </c>
      <c r="J25" s="418"/>
      <c r="K25" s="419">
        <f>SUM(K18:K24)</f>
        <v>0</v>
      </c>
      <c r="L25" s="360"/>
      <c r="M25" s="396"/>
      <c r="P25" s="199" t="s">
        <v>259</v>
      </c>
      <c r="Q25" t="s">
        <v>193</v>
      </c>
      <c r="R25" t="s">
        <v>194</v>
      </c>
    </row>
    <row r="26" spans="1:18" ht="15" customHeight="1" thickTop="1" x14ac:dyDescent="0.25">
      <c r="A26" s="360"/>
      <c r="B26" s="420"/>
      <c r="C26" s="420"/>
      <c r="D26" s="420"/>
      <c r="E26" s="420"/>
      <c r="F26" s="420"/>
      <c r="G26" s="420"/>
      <c r="H26" s="413"/>
      <c r="I26" s="418"/>
      <c r="J26" s="418"/>
      <c r="K26" s="418"/>
      <c r="L26" s="360"/>
      <c r="M26" s="396"/>
      <c r="P26" s="198" t="s">
        <v>260</v>
      </c>
      <c r="Q26" s="152">
        <f>+I18</f>
        <v>0</v>
      </c>
      <c r="R26">
        <f>+'Année 2 - à compléter'!J63</f>
        <v>0</v>
      </c>
    </row>
    <row r="27" spans="1:18" ht="15" customHeight="1" x14ac:dyDescent="0.25">
      <c r="A27" s="360"/>
      <c r="B27" s="420" t="s">
        <v>266</v>
      </c>
      <c r="C27" s="420"/>
      <c r="D27" s="420"/>
      <c r="E27" s="420"/>
      <c r="F27" s="420"/>
      <c r="G27" s="420"/>
      <c r="H27" s="413"/>
      <c r="I27" s="418"/>
      <c r="J27" s="418"/>
      <c r="K27" s="418"/>
      <c r="L27" s="360"/>
      <c r="M27" s="396"/>
      <c r="P27" s="198" t="s">
        <v>261</v>
      </c>
      <c r="Q27" s="152">
        <f>-'Année 1 - à compléter'!J77</f>
        <v>0</v>
      </c>
      <c r="R27">
        <f>-'Année 2 - à compléter'!J77</f>
        <v>0</v>
      </c>
    </row>
    <row r="28" spans="1:18" ht="15" customHeight="1" x14ac:dyDescent="0.25">
      <c r="A28" s="360"/>
      <c r="B28" s="607" t="s">
        <v>211</v>
      </c>
      <c r="C28" s="608"/>
      <c r="D28" s="608"/>
      <c r="E28" s="608"/>
      <c r="F28" s="608"/>
      <c r="G28" s="609"/>
      <c r="H28" s="415"/>
      <c r="I28" s="411">
        <f>IF('Année 1 - à compléter'!$J$69&lt;&gt;0,'Année 1 - à compléter'!$J$69,('Année 1 - à compléter'!$J$63+'Année 1 - à compléter'!$J$81-'Année 1 - à compléter'!$J$77)*0.55)</f>
        <v>0</v>
      </c>
      <c r="J28" s="412"/>
      <c r="K28" s="411">
        <f>IF('Année 2 - à compléter'!$J$69&lt;&gt;0,'Année 2 - à compléter'!$J$69,('Année 2 - à compléter'!$J$63+'Année 2 - à compléter'!$J$81-'Année 2 - à compléter'!$J$77)*0.55)</f>
        <v>0</v>
      </c>
      <c r="L28" s="360"/>
      <c r="M28" s="396"/>
      <c r="P28" s="198" t="s">
        <v>262</v>
      </c>
      <c r="Q28" s="152">
        <f>+'Année 1 - à compléter'!J81</f>
        <v>0</v>
      </c>
      <c r="R28">
        <f>+'Année 2 - à compléter'!J81</f>
        <v>0</v>
      </c>
    </row>
    <row r="29" spans="1:18" ht="15" customHeight="1" thickBot="1" x14ac:dyDescent="0.3">
      <c r="A29" s="360"/>
      <c r="B29" s="420"/>
      <c r="C29" s="420"/>
      <c r="D29" s="420"/>
      <c r="E29" s="420"/>
      <c r="F29" s="420"/>
      <c r="G29" s="420"/>
      <c r="H29" s="413"/>
      <c r="I29" s="418"/>
      <c r="J29" s="418"/>
      <c r="K29" s="418"/>
      <c r="L29" s="360"/>
      <c r="M29" s="396"/>
      <c r="P29" s="200"/>
      <c r="Q29" s="196">
        <f>SUM(Q26:Q28)</f>
        <v>0</v>
      </c>
      <c r="R29" s="196">
        <f>SUM(R26:R28)</f>
        <v>0</v>
      </c>
    </row>
    <row r="30" spans="1:18" ht="15" customHeight="1" thickTop="1" x14ac:dyDescent="0.25">
      <c r="A30" s="360"/>
      <c r="B30" s="421" t="s">
        <v>255</v>
      </c>
      <c r="C30" s="422"/>
      <c r="D30" s="422"/>
      <c r="E30" s="422"/>
      <c r="F30" s="422"/>
      <c r="G30" s="423"/>
      <c r="H30" s="413"/>
      <c r="I30" s="412"/>
      <c r="J30" s="412"/>
      <c r="K30" s="412"/>
      <c r="L30" s="360"/>
      <c r="M30" s="396"/>
      <c r="P30" s="198"/>
      <c r="Q30" s="197">
        <v>0.55000000000000004</v>
      </c>
      <c r="R30" s="197">
        <v>0.55000000000000004</v>
      </c>
    </row>
    <row r="31" spans="1:18" ht="15" customHeight="1" x14ac:dyDescent="0.25">
      <c r="A31" s="360"/>
      <c r="B31" s="615" t="str">
        <f>'Année 1 - à compléter'!E74</f>
        <v>Crédits ou subventions RSDE autres provinces (ne pas inclure le crédit RSDE du Québec)</v>
      </c>
      <c r="C31" s="615"/>
      <c r="D31" s="615"/>
      <c r="E31" s="615"/>
      <c r="F31" s="615"/>
      <c r="G31" s="615"/>
      <c r="H31" s="413"/>
      <c r="I31" s="411">
        <f>-'Année 1 - à compléter'!J74</f>
        <v>0</v>
      </c>
      <c r="J31" s="412"/>
      <c r="K31" s="411">
        <f>-'Année 2 - à compléter'!J74</f>
        <v>0</v>
      </c>
      <c r="L31" s="360"/>
      <c r="M31" s="396"/>
      <c r="P31" s="198"/>
      <c r="Q31" s="152">
        <f>+Q29*Q30</f>
        <v>0</v>
      </c>
      <c r="R31" s="152">
        <f>+R29*R30</f>
        <v>0</v>
      </c>
    </row>
    <row r="32" spans="1:18" x14ac:dyDescent="0.25">
      <c r="A32" s="360"/>
      <c r="B32" s="616" t="str">
        <f>'Année 1 - à compléter'!E75</f>
        <v>Autre type d'aide gouvernementale (autres que les crédits d'impôt)</v>
      </c>
      <c r="C32" s="616"/>
      <c r="D32" s="616"/>
      <c r="E32" s="616"/>
      <c r="F32" s="616"/>
      <c r="G32" s="616"/>
      <c r="H32" s="413"/>
      <c r="I32" s="411">
        <f>-'Année 1 - à compléter'!J75</f>
        <v>0</v>
      </c>
      <c r="J32" s="412"/>
      <c r="K32" s="411">
        <f>-'Année 2 - à compléter'!J75</f>
        <v>0</v>
      </c>
      <c r="L32" s="360"/>
      <c r="M32" s="396"/>
      <c r="P32" s="198" t="s">
        <v>263</v>
      </c>
      <c r="Q32" s="194">
        <f>+Q31-I28</f>
        <v>0</v>
      </c>
      <c r="R32" s="194">
        <f>+K28-R31</f>
        <v>0</v>
      </c>
    </row>
    <row r="33" spans="1:13" ht="15" customHeight="1" x14ac:dyDescent="0.25">
      <c r="A33" s="360"/>
      <c r="B33" s="615" t="str">
        <f>'Année 1 - à compléter'!E76</f>
        <v>Aide non gouvernementale et paiements contractuels</v>
      </c>
      <c r="C33" s="615"/>
      <c r="D33" s="615"/>
      <c r="E33" s="615"/>
      <c r="F33" s="615"/>
      <c r="G33" s="615"/>
      <c r="H33" s="413"/>
      <c r="I33" s="411">
        <f>-'Année 1 - à compléter'!J76</f>
        <v>0</v>
      </c>
      <c r="J33" s="412"/>
      <c r="K33" s="411">
        <f>-'Année 2 - à compléter'!J76</f>
        <v>0</v>
      </c>
      <c r="L33" s="360"/>
      <c r="M33" s="396"/>
    </row>
    <row r="34" spans="1:13" ht="15" customHeight="1" x14ac:dyDescent="0.25">
      <c r="A34" s="360"/>
      <c r="B34" s="615" t="s">
        <v>365</v>
      </c>
      <c r="C34" s="615"/>
      <c r="D34" s="615"/>
      <c r="E34" s="615"/>
      <c r="F34" s="615"/>
      <c r="G34" s="615"/>
      <c r="H34" s="413"/>
      <c r="I34" s="411">
        <f>-I138</f>
        <v>0</v>
      </c>
      <c r="J34" s="412"/>
      <c r="K34" s="411">
        <f>-M138</f>
        <v>0</v>
      </c>
      <c r="L34" s="360"/>
      <c r="M34" s="396"/>
    </row>
    <row r="35" spans="1:13" ht="15" customHeight="1" x14ac:dyDescent="0.25">
      <c r="A35" s="360"/>
      <c r="B35" s="615" t="s">
        <v>321</v>
      </c>
      <c r="C35" s="615"/>
      <c r="D35" s="615"/>
      <c r="E35" s="615"/>
      <c r="F35" s="615"/>
      <c r="G35" s="615"/>
      <c r="H35" s="413"/>
      <c r="I35" s="411">
        <f>-I21*0.2</f>
        <v>0</v>
      </c>
      <c r="J35" s="412"/>
      <c r="K35" s="411">
        <f>-K21*0.2</f>
        <v>0</v>
      </c>
      <c r="L35" s="360"/>
      <c r="M35" s="396"/>
    </row>
    <row r="36" spans="1:13" ht="15" customHeight="1" x14ac:dyDescent="0.25">
      <c r="A36" s="360"/>
      <c r="B36" s="424" t="s">
        <v>212</v>
      </c>
      <c r="C36" s="425" t="s">
        <v>213</v>
      </c>
      <c r="D36" s="425"/>
      <c r="E36" s="425"/>
      <c r="F36" s="426"/>
      <c r="G36" s="427"/>
      <c r="H36" s="422"/>
      <c r="I36" s="191"/>
      <c r="J36" s="412"/>
      <c r="K36" s="191"/>
      <c r="L36" s="360"/>
      <c r="M36" s="396"/>
    </row>
    <row r="37" spans="1:13" ht="15" customHeight="1" x14ac:dyDescent="0.25">
      <c r="A37" s="360"/>
      <c r="B37" s="428" t="s">
        <v>214</v>
      </c>
      <c r="C37" s="425" t="s">
        <v>215</v>
      </c>
      <c r="D37" s="425"/>
      <c r="E37" s="425"/>
      <c r="F37" s="426"/>
      <c r="G37" s="427"/>
      <c r="H37" s="422"/>
      <c r="I37" s="191"/>
      <c r="J37" s="412"/>
      <c r="K37" s="191"/>
      <c r="L37" s="360"/>
      <c r="M37" s="396"/>
    </row>
    <row r="38" spans="1:13" ht="15" customHeight="1" thickBot="1" x14ac:dyDescent="0.3">
      <c r="A38" s="360"/>
      <c r="B38" s="416" t="s">
        <v>256</v>
      </c>
      <c r="C38" s="429"/>
      <c r="D38" s="429"/>
      <c r="E38" s="429"/>
      <c r="F38" s="429"/>
      <c r="G38" s="430"/>
      <c r="H38" s="413"/>
      <c r="I38" s="431">
        <f>SUM(I25:I35)-I36+I37</f>
        <v>0</v>
      </c>
      <c r="J38" s="432"/>
      <c r="K38" s="431">
        <f>SUM(K25:K35)-K36+K37</f>
        <v>0</v>
      </c>
      <c r="L38" s="360"/>
      <c r="M38" s="396"/>
    </row>
    <row r="39" spans="1:13" ht="15.75" thickTop="1" x14ac:dyDescent="0.25">
      <c r="A39" s="360"/>
      <c r="B39" s="360"/>
      <c r="C39" s="360"/>
      <c r="D39" s="360"/>
      <c r="E39" s="360"/>
      <c r="F39" s="360"/>
      <c r="G39" s="360"/>
      <c r="H39" s="360"/>
      <c r="I39" s="360"/>
      <c r="J39" s="360"/>
      <c r="K39" s="360"/>
      <c r="L39" s="360"/>
      <c r="M39" s="396"/>
    </row>
    <row r="40" spans="1:13" ht="15.75" x14ac:dyDescent="0.25">
      <c r="A40" s="409" t="s">
        <v>243</v>
      </c>
      <c r="B40" s="360"/>
      <c r="C40" s="360"/>
      <c r="D40" s="360"/>
      <c r="E40" s="360"/>
      <c r="F40" s="360"/>
      <c r="G40" s="360"/>
      <c r="H40" s="360"/>
      <c r="I40" s="360"/>
      <c r="J40" s="360"/>
      <c r="K40" s="360"/>
      <c r="L40" s="360"/>
      <c r="M40" s="396"/>
    </row>
    <row r="41" spans="1:13" x14ac:dyDescent="0.25">
      <c r="A41" s="360"/>
      <c r="B41" s="607" t="str">
        <f>'Année 1 - à compléter'!E89</f>
        <v>Dépenses en capital pour les biens amortissables acquis après le 15 décembre 2024</v>
      </c>
      <c r="C41" s="608"/>
      <c r="D41" s="608"/>
      <c r="E41" s="608"/>
      <c r="F41" s="608"/>
      <c r="G41" s="609"/>
      <c r="H41" s="410"/>
      <c r="I41" s="411">
        <f>'Année 1 - à compléter'!J89</f>
        <v>0</v>
      </c>
      <c r="J41" s="412"/>
      <c r="K41" s="411">
        <f>'Année 2 - à compléter'!J89</f>
        <v>0</v>
      </c>
      <c r="L41" s="360"/>
      <c r="M41" s="396"/>
    </row>
    <row r="42" spans="1:13" x14ac:dyDescent="0.25">
      <c r="A42" s="360"/>
      <c r="B42" s="607" t="str">
        <f>'Année 1 - à compléter'!E90</f>
        <v>Dépenses de matériel à vocations multiples acquis après le 15 décembre 2024</v>
      </c>
      <c r="C42" s="608"/>
      <c r="D42" s="608"/>
      <c r="E42" s="608"/>
      <c r="F42" s="608"/>
      <c r="G42" s="609"/>
      <c r="H42" s="413"/>
      <c r="I42" s="411">
        <f>'Année 1 - à compléter'!J90</f>
        <v>0</v>
      </c>
      <c r="J42" s="412"/>
      <c r="K42" s="411">
        <f>'Année 2 - à compléter'!J90</f>
        <v>0</v>
      </c>
      <c r="L42" s="360"/>
      <c r="M42" s="396"/>
    </row>
    <row r="43" spans="1:13" ht="15.75" thickBot="1" x14ac:dyDescent="0.3">
      <c r="A43" s="360"/>
      <c r="B43" s="416" t="s">
        <v>264</v>
      </c>
      <c r="C43" s="429"/>
      <c r="D43" s="429"/>
      <c r="E43" s="429"/>
      <c r="F43" s="429"/>
      <c r="G43" s="430"/>
      <c r="H43" s="413"/>
      <c r="I43" s="431">
        <f>+I41+I42</f>
        <v>0</v>
      </c>
      <c r="J43" s="360"/>
      <c r="K43" s="431">
        <f>+K41+K42</f>
        <v>0</v>
      </c>
      <c r="L43" s="360"/>
      <c r="M43" s="396"/>
    </row>
    <row r="44" spans="1:13" ht="15.75" thickTop="1" x14ac:dyDescent="0.25">
      <c r="A44" s="360"/>
      <c r="B44" s="420"/>
      <c r="C44" s="422"/>
      <c r="D44" s="422"/>
      <c r="E44" s="422"/>
      <c r="F44" s="422"/>
      <c r="G44" s="413"/>
      <c r="H44" s="413"/>
      <c r="I44" s="433"/>
      <c r="J44" s="360"/>
      <c r="K44" s="360"/>
      <c r="L44" s="360"/>
      <c r="M44" s="396"/>
    </row>
    <row r="45" spans="1:13" x14ac:dyDescent="0.25">
      <c r="A45" s="360"/>
      <c r="B45" s="421" t="s">
        <v>255</v>
      </c>
      <c r="C45" s="422"/>
      <c r="D45" s="422"/>
      <c r="E45" s="422"/>
      <c r="F45" s="422"/>
      <c r="G45" s="423"/>
      <c r="H45" s="413"/>
      <c r="I45" s="412"/>
      <c r="J45" s="360"/>
      <c r="K45" s="360"/>
      <c r="L45" s="360"/>
      <c r="M45" s="396"/>
    </row>
    <row r="46" spans="1:13" x14ac:dyDescent="0.25">
      <c r="A46" s="360"/>
      <c r="B46" s="615" t="str">
        <f>'Année 1 - à compléter'!E94</f>
        <v>Crédits ou subventions RSDE autres provinces sur les dépenses en capital (sauf le crédit du Québec)</v>
      </c>
      <c r="C46" s="615"/>
      <c r="D46" s="615"/>
      <c r="E46" s="615"/>
      <c r="F46" s="615"/>
      <c r="G46" s="615"/>
      <c r="H46" s="413"/>
      <c r="I46" s="411">
        <f>-'Année 1 - à compléter'!J94</f>
        <v>0</v>
      </c>
      <c r="J46" s="360"/>
      <c r="K46" s="411">
        <f>-'Année 2 - à compléter'!J94</f>
        <v>0</v>
      </c>
      <c r="L46" s="360"/>
      <c r="M46" s="396"/>
    </row>
    <row r="47" spans="1:13" x14ac:dyDescent="0.25">
      <c r="A47" s="360"/>
      <c r="B47" s="616" t="str">
        <f>'Année 1 - à compléter'!E95</f>
        <v>Autre type d'aide gouvernementale (autres que les crédits d'impôt) sur les dépenses en capital</v>
      </c>
      <c r="C47" s="616"/>
      <c r="D47" s="616"/>
      <c r="E47" s="616"/>
      <c r="F47" s="616"/>
      <c r="G47" s="616"/>
      <c r="H47" s="413"/>
      <c r="I47" s="411">
        <f>-'Année 1 - à compléter'!J95</f>
        <v>0</v>
      </c>
      <c r="J47" s="360"/>
      <c r="K47" s="411">
        <f>-'Année 2 - à compléter'!J95</f>
        <v>0</v>
      </c>
      <c r="L47" s="360"/>
      <c r="M47" s="396"/>
    </row>
    <row r="48" spans="1:13" x14ac:dyDescent="0.25">
      <c r="A48" s="360"/>
      <c r="B48" s="615" t="str">
        <f>'Année 1 - à compléter'!E96</f>
        <v>Aide non gouvernementale et paiements contractuels sur les dépenses en capital</v>
      </c>
      <c r="C48" s="615"/>
      <c r="D48" s="615"/>
      <c r="E48" s="615"/>
      <c r="F48" s="615"/>
      <c r="G48" s="615"/>
      <c r="H48" s="413"/>
      <c r="I48" s="411">
        <f>-'Année 1 - à compléter'!J96</f>
        <v>0</v>
      </c>
      <c r="J48" s="360"/>
      <c r="K48" s="411">
        <f>-'Année 2 - à compléter'!J96</f>
        <v>0</v>
      </c>
      <c r="L48" s="360"/>
      <c r="M48" s="396"/>
    </row>
    <row r="49" spans="1:17" x14ac:dyDescent="0.25">
      <c r="A49" s="360"/>
      <c r="B49" s="615" t="s">
        <v>258</v>
      </c>
      <c r="C49" s="615"/>
      <c r="D49" s="615"/>
      <c r="E49" s="615"/>
      <c r="F49" s="615"/>
      <c r="G49" s="615"/>
      <c r="H49" s="413"/>
      <c r="I49" s="411">
        <f>-I139</f>
        <v>0</v>
      </c>
      <c r="J49" s="360"/>
      <c r="K49" s="411">
        <f>-M139</f>
        <v>0</v>
      </c>
      <c r="L49" s="360"/>
      <c r="M49" s="396"/>
      <c r="P49" t="s">
        <v>205</v>
      </c>
    </row>
    <row r="50" spans="1:17" ht="15.75" thickBot="1" x14ac:dyDescent="0.3">
      <c r="A50" s="360"/>
      <c r="B50" s="416" t="s">
        <v>257</v>
      </c>
      <c r="C50" s="429"/>
      <c r="D50" s="429"/>
      <c r="E50" s="429"/>
      <c r="F50" s="429"/>
      <c r="G50" s="430"/>
      <c r="H50" s="413"/>
      <c r="I50" s="431">
        <f>SUM(I43:I49)</f>
        <v>0</v>
      </c>
      <c r="J50" s="360"/>
      <c r="K50" s="431">
        <f>SUM(K43:K49)</f>
        <v>0</v>
      </c>
      <c r="L50" s="360"/>
      <c r="M50" s="396"/>
      <c r="P50" t="s">
        <v>206</v>
      </c>
    </row>
    <row r="51" spans="1:17" ht="15.75" thickTop="1" x14ac:dyDescent="0.25">
      <c r="A51" s="360"/>
      <c r="B51" s="420"/>
      <c r="C51" s="422"/>
      <c r="D51" s="422"/>
      <c r="E51" s="422"/>
      <c r="F51" s="422"/>
      <c r="G51" s="413"/>
      <c r="H51" s="413"/>
      <c r="I51" s="433"/>
      <c r="J51" s="360"/>
      <c r="K51" s="360"/>
      <c r="L51" s="360"/>
      <c r="M51" s="396"/>
    </row>
    <row r="52" spans="1:17" x14ac:dyDescent="0.25">
      <c r="A52" s="360"/>
      <c r="B52" s="420"/>
      <c r="C52" s="422"/>
      <c r="D52" s="422"/>
      <c r="E52" s="422"/>
      <c r="F52" s="422"/>
      <c r="G52" s="413"/>
      <c r="H52" s="413"/>
      <c r="I52" s="433"/>
      <c r="J52" s="360"/>
      <c r="K52" s="360"/>
      <c r="L52" s="360"/>
      <c r="M52" s="396"/>
      <c r="P52" t="s">
        <v>207</v>
      </c>
    </row>
    <row r="53" spans="1:17" ht="45" x14ac:dyDescent="0.25">
      <c r="A53" s="407" t="s">
        <v>190</v>
      </c>
      <c r="B53" s="360"/>
      <c r="C53" s="360"/>
      <c r="D53" s="360"/>
      <c r="E53" s="360"/>
      <c r="F53" s="360"/>
      <c r="G53" s="360"/>
      <c r="H53" s="360"/>
      <c r="I53" s="360"/>
      <c r="J53" s="360"/>
      <c r="K53" s="360"/>
      <c r="L53" s="360"/>
      <c r="M53" s="396"/>
      <c r="P53" s="189" t="s">
        <v>209</v>
      </c>
      <c r="Q53" s="189" t="s">
        <v>210</v>
      </c>
    </row>
    <row r="54" spans="1:17" x14ac:dyDescent="0.25">
      <c r="A54" s="360"/>
      <c r="B54" s="360"/>
      <c r="C54" s="360"/>
      <c r="D54" s="360"/>
      <c r="E54" s="360"/>
      <c r="F54" s="360"/>
      <c r="G54" s="360"/>
      <c r="H54" s="360"/>
      <c r="I54" s="360"/>
      <c r="J54" s="360"/>
      <c r="K54" s="360"/>
      <c r="L54" s="360"/>
      <c r="M54" s="396"/>
      <c r="P54" s="190">
        <v>15000000</v>
      </c>
      <c r="Q54" s="152">
        <v>6000000</v>
      </c>
    </row>
    <row r="55" spans="1:17" x14ac:dyDescent="0.25">
      <c r="A55" s="360"/>
      <c r="B55" s="615" t="s">
        <v>191</v>
      </c>
      <c r="C55" s="615"/>
      <c r="D55" s="615"/>
      <c r="E55" s="615"/>
      <c r="F55" s="615"/>
      <c r="G55" s="615"/>
      <c r="H55" s="360"/>
      <c r="I55" s="434">
        <f>6000000</f>
        <v>6000000</v>
      </c>
      <c r="J55" s="435"/>
      <c r="K55" s="434">
        <v>6000000</v>
      </c>
      <c r="L55" s="360"/>
      <c r="M55" s="396"/>
      <c r="P55" s="190">
        <v>25000000</v>
      </c>
      <c r="Q55" s="152">
        <v>4999980</v>
      </c>
    </row>
    <row r="56" spans="1:17" x14ac:dyDescent="0.25">
      <c r="A56" s="360"/>
      <c r="B56" s="615" t="s">
        <v>208</v>
      </c>
      <c r="C56" s="615"/>
      <c r="D56" s="615"/>
      <c r="E56" s="615"/>
      <c r="F56" s="615"/>
      <c r="G56" s="615"/>
      <c r="H56" s="360"/>
      <c r="I56" s="434">
        <f>IF('Renseignements Gén.à compléter '!$N$45="",75000000,IF('Renseignements Gén.à compléter '!$N$45="SPCC",IF('Année 1 - à compléter'!$I$36=0,'Année 1 - à compléter'!$I$32,'Année 1 - à compléter'!$I$36),'Année 1 - à compléter'!$I$48))</f>
        <v>0</v>
      </c>
      <c r="J56" s="435"/>
      <c r="K56" s="434">
        <f>IF('Renseignements Gén.à compléter '!$N$45="",75000000,IF('Renseignements Gén.à compléter '!$N$45="SPCC",IF('Année 2 - à compléter'!$I$36=0,'Année 2 - à compléter'!$I$32,'Année 2 - à compléter'!$I$36),'Année 2 - à compléter'!$I$49))</f>
        <v>0</v>
      </c>
      <c r="L56" s="360"/>
      <c r="M56" s="396"/>
      <c r="P56" s="190">
        <v>35000000</v>
      </c>
      <c r="Q56" s="152">
        <v>4000020</v>
      </c>
    </row>
    <row r="57" spans="1:17" x14ac:dyDescent="0.25">
      <c r="A57" s="360"/>
      <c r="B57" s="420" t="s">
        <v>203</v>
      </c>
      <c r="C57" s="360"/>
      <c r="D57" s="360"/>
      <c r="E57" s="360"/>
      <c r="F57" s="360"/>
      <c r="G57" s="360"/>
      <c r="H57" s="360"/>
      <c r="I57" s="434">
        <f>IF(I56-15000000&gt;60000000,0,(6000000*ROUND((60000000-(IF(I56&lt;15000000,0,I56-15000000)))/60000000,5)))*I11/365</f>
        <v>0</v>
      </c>
      <c r="J57" s="435"/>
      <c r="K57" s="434">
        <f>IF(K56-15000000&gt;60000000,0,(6000000*ROUND((60000000-(IF(K56&lt;15000000,0,K56-15000000)))/60000000,5)))/365*K11</f>
        <v>0</v>
      </c>
      <c r="L57" s="360"/>
      <c r="M57" s="396"/>
      <c r="P57" s="190">
        <v>45000000</v>
      </c>
      <c r="Q57" s="152">
        <v>3000000</v>
      </c>
    </row>
    <row r="58" spans="1:17" ht="28.5" customHeight="1" x14ac:dyDescent="0.25">
      <c r="A58" s="360"/>
      <c r="B58" s="360"/>
      <c r="C58" s="360"/>
      <c r="D58" s="360"/>
      <c r="E58" s="360"/>
      <c r="F58" s="360"/>
      <c r="G58" s="360"/>
      <c r="H58" s="360"/>
      <c r="I58" s="360"/>
      <c r="J58" s="360"/>
      <c r="K58" s="360"/>
      <c r="L58" s="360"/>
      <c r="M58" s="396"/>
      <c r="P58" s="190">
        <v>55000000</v>
      </c>
      <c r="Q58" s="152">
        <v>1999980</v>
      </c>
    </row>
    <row r="59" spans="1:17" ht="15.75" x14ac:dyDescent="0.25">
      <c r="A59" s="407" t="s">
        <v>236</v>
      </c>
      <c r="B59" s="360"/>
      <c r="C59" s="360"/>
      <c r="D59" s="360"/>
      <c r="E59" s="360"/>
      <c r="F59" s="360"/>
      <c r="G59" s="360"/>
      <c r="H59" s="360"/>
      <c r="I59" s="360"/>
      <c r="J59" s="360"/>
      <c r="K59" s="360"/>
      <c r="L59" s="360"/>
      <c r="M59" s="396"/>
      <c r="P59" s="190">
        <v>65000000</v>
      </c>
      <c r="Q59" s="152">
        <v>1000020</v>
      </c>
    </row>
    <row r="60" spans="1:17" x14ac:dyDescent="0.25">
      <c r="A60" s="360"/>
      <c r="B60" s="360"/>
      <c r="C60" s="360"/>
      <c r="D60" s="360"/>
      <c r="E60" s="360"/>
      <c r="F60" s="360"/>
      <c r="G60" s="360"/>
      <c r="H60" s="360"/>
      <c r="I60" s="360"/>
      <c r="J60" s="360"/>
      <c r="K60" s="360"/>
      <c r="L60" s="360"/>
      <c r="M60" s="396"/>
      <c r="P60" s="190">
        <v>75000000</v>
      </c>
      <c r="Q60" s="152">
        <v>0</v>
      </c>
    </row>
    <row r="61" spans="1:17" x14ac:dyDescent="0.25">
      <c r="A61" s="360"/>
      <c r="B61" s="615" t="s">
        <v>339</v>
      </c>
      <c r="C61" s="615"/>
      <c r="D61" s="615"/>
      <c r="E61" s="615"/>
      <c r="F61" s="615"/>
      <c r="G61" s="615"/>
      <c r="H61" s="360"/>
      <c r="I61" s="434">
        <f>MIN(I38,I57)</f>
        <v>0</v>
      </c>
      <c r="J61" s="435"/>
      <c r="K61" s="434">
        <f>MIN(K38,K57)</f>
        <v>0</v>
      </c>
      <c r="L61" s="360"/>
      <c r="M61" s="396"/>
    </row>
    <row r="62" spans="1:17" x14ac:dyDescent="0.25">
      <c r="A62" s="360"/>
      <c r="B62" s="615" t="s">
        <v>340</v>
      </c>
      <c r="C62" s="615"/>
      <c r="D62" s="615"/>
      <c r="E62" s="615"/>
      <c r="F62" s="615"/>
      <c r="G62" s="615"/>
      <c r="H62" s="360"/>
      <c r="I62" s="436">
        <f>+I61*0.35</f>
        <v>0</v>
      </c>
      <c r="J62" s="435"/>
      <c r="K62" s="436">
        <f>+K61*0.35</f>
        <v>0</v>
      </c>
      <c r="L62" s="360"/>
      <c r="M62" s="396"/>
    </row>
    <row r="63" spans="1:17" x14ac:dyDescent="0.25">
      <c r="A63" s="360"/>
      <c r="B63" s="615" t="s">
        <v>341</v>
      </c>
      <c r="C63" s="615"/>
      <c r="D63" s="615"/>
      <c r="E63" s="615"/>
      <c r="F63" s="615"/>
      <c r="G63" s="615"/>
      <c r="H63" s="360"/>
      <c r="I63" s="434">
        <f>I38-I61</f>
        <v>0</v>
      </c>
      <c r="J63" s="435"/>
      <c r="K63" s="434">
        <f>K38-K61</f>
        <v>0</v>
      </c>
      <c r="L63" s="360"/>
      <c r="M63" s="396"/>
    </row>
    <row r="64" spans="1:17" x14ac:dyDescent="0.25">
      <c r="A64" s="360"/>
      <c r="B64" s="615" t="s">
        <v>274</v>
      </c>
      <c r="C64" s="615"/>
      <c r="D64" s="615"/>
      <c r="E64" s="615"/>
      <c r="F64" s="615"/>
      <c r="G64" s="615"/>
      <c r="H64" s="360"/>
      <c r="I64" s="436">
        <f>+I63*0.15</f>
        <v>0</v>
      </c>
      <c r="J64" s="435"/>
      <c r="K64" s="436">
        <f>+K63*0.15</f>
        <v>0</v>
      </c>
      <c r="L64" s="360"/>
      <c r="M64" s="396"/>
    </row>
    <row r="65" spans="1:18" x14ac:dyDescent="0.25">
      <c r="A65" s="360"/>
      <c r="B65" s="437"/>
      <c r="C65" s="360"/>
      <c r="D65" s="360"/>
      <c r="E65" s="360"/>
      <c r="F65" s="360"/>
      <c r="G65" s="360"/>
      <c r="H65" s="360"/>
      <c r="I65" s="438"/>
      <c r="J65" s="435"/>
      <c r="K65" s="438"/>
      <c r="L65" s="360"/>
      <c r="M65" s="396"/>
      <c r="P65" s="198" t="s">
        <v>283</v>
      </c>
      <c r="Q65" s="186" t="s">
        <v>279</v>
      </c>
    </row>
    <row r="66" spans="1:18" x14ac:dyDescent="0.25">
      <c r="A66" s="360"/>
      <c r="B66" s="615" t="s">
        <v>239</v>
      </c>
      <c r="C66" s="615"/>
      <c r="D66" s="615"/>
      <c r="E66" s="615"/>
      <c r="F66" s="615"/>
      <c r="G66" s="615"/>
      <c r="H66" s="360"/>
      <c r="I66" s="434">
        <f>IF(I57-I38&lt;0,0,I57-I38)</f>
        <v>0</v>
      </c>
      <c r="J66" s="435"/>
      <c r="K66" s="434">
        <f>IF(K57-K38&lt;0,0,K57-K38)</f>
        <v>0</v>
      </c>
      <c r="L66" s="360"/>
      <c r="M66" s="396"/>
      <c r="O66" s="188" t="s">
        <v>193</v>
      </c>
      <c r="P66" s="188" t="s">
        <v>194</v>
      </c>
      <c r="Q66" s="186" t="s">
        <v>278</v>
      </c>
    </row>
    <row r="67" spans="1:18" x14ac:dyDescent="0.25">
      <c r="A67" s="360"/>
      <c r="B67" s="437"/>
      <c r="C67" s="360"/>
      <c r="D67" s="360"/>
      <c r="E67" s="360"/>
      <c r="F67" s="360"/>
      <c r="G67" s="360"/>
      <c r="H67" s="360"/>
      <c r="I67" s="360"/>
      <c r="J67" s="360"/>
      <c r="K67" s="360"/>
      <c r="L67" s="360"/>
      <c r="M67" s="396"/>
      <c r="O67" s="198" t="str">
        <f>IF('Renseignements Gén.à compléter '!$N$45="SPCC","oui","")</f>
        <v>oui</v>
      </c>
      <c r="P67" s="198" t="str">
        <f>IF('Renseignements Gén.à compléter '!$N$45="SPCC","oui","")</f>
        <v>oui</v>
      </c>
      <c r="Q67" s="211" t="s">
        <v>273</v>
      </c>
    </row>
    <row r="68" spans="1:18" x14ac:dyDescent="0.25">
      <c r="A68" s="360"/>
      <c r="B68" s="615" t="s">
        <v>342</v>
      </c>
      <c r="C68" s="615"/>
      <c r="D68" s="615"/>
      <c r="E68" s="615"/>
      <c r="F68" s="615"/>
      <c r="G68" s="615"/>
      <c r="H68" s="360"/>
      <c r="I68" s="434">
        <f>MIN(I66,I50)</f>
        <v>0</v>
      </c>
      <c r="J68" s="435"/>
      <c r="K68" s="434">
        <f>MIN(K66,K50)</f>
        <v>0</v>
      </c>
      <c r="L68" s="360"/>
      <c r="M68" s="396"/>
      <c r="O68" s="198" t="str">
        <f>IF(O71&lt;=O72,"oui","non")</f>
        <v>oui</v>
      </c>
      <c r="P68" s="198" t="str">
        <f>IF(P71&lt;=P72,"oui","non")</f>
        <v>oui</v>
      </c>
      <c r="Q68" s="211" t="s">
        <v>280</v>
      </c>
    </row>
    <row r="69" spans="1:18" x14ac:dyDescent="0.25">
      <c r="A69" s="360"/>
      <c r="B69" s="615" t="s">
        <v>343</v>
      </c>
      <c r="C69" s="615"/>
      <c r="D69" s="615"/>
      <c r="E69" s="615"/>
      <c r="F69" s="615"/>
      <c r="G69" s="615"/>
      <c r="H69" s="360"/>
      <c r="I69" s="436">
        <f>+I68*0.35</f>
        <v>0</v>
      </c>
      <c r="J69" s="435"/>
      <c r="K69" s="434">
        <f>+K68*0.35</f>
        <v>0</v>
      </c>
      <c r="L69" s="360"/>
      <c r="M69" s="396"/>
      <c r="P69" s="198"/>
      <c r="Q69" s="212" t="s">
        <v>281</v>
      </c>
    </row>
    <row r="70" spans="1:18" x14ac:dyDescent="0.25">
      <c r="A70" s="360"/>
      <c r="B70" s="615" t="s">
        <v>344</v>
      </c>
      <c r="C70" s="615"/>
      <c r="D70" s="615"/>
      <c r="E70" s="615"/>
      <c r="F70" s="615"/>
      <c r="G70" s="615"/>
      <c r="H70" s="360"/>
      <c r="I70" s="434">
        <f>IF(I50-I68&lt;=0,0,I50-I68)</f>
        <v>0</v>
      </c>
      <c r="J70" s="435"/>
      <c r="K70" s="434">
        <f>IF(K50-K68&lt;=0,0,K50-K68)</f>
        <v>0</v>
      </c>
      <c r="L70" s="360"/>
      <c r="M70" s="396"/>
    </row>
    <row r="71" spans="1:18" x14ac:dyDescent="0.25">
      <c r="A71" s="360"/>
      <c r="B71" s="615" t="s">
        <v>275</v>
      </c>
      <c r="C71" s="615"/>
      <c r="D71" s="615"/>
      <c r="E71" s="615"/>
      <c r="F71" s="615"/>
      <c r="G71" s="615"/>
      <c r="H71" s="360"/>
      <c r="I71" s="436">
        <f>+I70*0.15</f>
        <v>0</v>
      </c>
      <c r="J71" s="360"/>
      <c r="K71" s="436">
        <f>+K70*0.15</f>
        <v>0</v>
      </c>
      <c r="L71" s="360"/>
      <c r="M71" s="396"/>
      <c r="O71" s="152">
        <f>'Année 1 - à compléter'!I41</f>
        <v>0</v>
      </c>
      <c r="P71" s="152">
        <f>'Année 2 - à compléter'!I41</f>
        <v>0</v>
      </c>
      <c r="Q71" t="s">
        <v>272</v>
      </c>
    </row>
    <row r="72" spans="1:18" x14ac:dyDescent="0.25">
      <c r="A72" s="360"/>
      <c r="B72" s="360"/>
      <c r="C72" s="360"/>
      <c r="D72" s="360"/>
      <c r="E72" s="360"/>
      <c r="F72" s="360"/>
      <c r="G72" s="360"/>
      <c r="H72" s="360"/>
      <c r="I72" s="360"/>
      <c r="J72" s="360"/>
      <c r="K72" s="360"/>
      <c r="L72" s="360"/>
      <c r="M72" s="396"/>
      <c r="O72" s="195">
        <f>500000*((60000000-(IF(O73&lt;=15000000,0,MIN(60000000,O73-15000000))))/60000000)</f>
        <v>500000</v>
      </c>
      <c r="P72" s="195">
        <f>500000*((60000000-(IF(P73&lt;=15000000,0,MIN(60000000,P73-15000000))))/60000000)</f>
        <v>500000</v>
      </c>
      <c r="Q72" t="s">
        <v>285</v>
      </c>
    </row>
    <row r="73" spans="1:18" x14ac:dyDescent="0.25">
      <c r="A73" s="360"/>
      <c r="B73" s="615" t="s">
        <v>276</v>
      </c>
      <c r="C73" s="615"/>
      <c r="D73" s="615"/>
      <c r="E73" s="615"/>
      <c r="F73" s="615"/>
      <c r="G73" s="615"/>
      <c r="H73" s="360"/>
      <c r="I73" s="439">
        <f>+I62</f>
        <v>0</v>
      </c>
      <c r="J73" s="360"/>
      <c r="K73" s="439">
        <f>+K62</f>
        <v>0</v>
      </c>
      <c r="L73" s="360"/>
      <c r="M73" s="396"/>
      <c r="O73" s="152">
        <f>+'Année 1 - à compléter'!I32</f>
        <v>0</v>
      </c>
      <c r="P73" s="152">
        <f>+'Année 2 - à compléter'!I32</f>
        <v>0</v>
      </c>
      <c r="Q73" t="s">
        <v>354</v>
      </c>
    </row>
    <row r="74" spans="1:18" x14ac:dyDescent="0.25">
      <c r="A74" s="360"/>
      <c r="B74" s="615" t="s">
        <v>277</v>
      </c>
      <c r="C74" s="615"/>
      <c r="D74" s="615"/>
      <c r="E74" s="615"/>
      <c r="F74" s="615"/>
      <c r="G74" s="615"/>
      <c r="H74" s="360"/>
      <c r="I74" s="439">
        <f>+I64+I69+I71</f>
        <v>0</v>
      </c>
      <c r="J74" s="360"/>
      <c r="K74" s="439">
        <f>+K64+K69+K71</f>
        <v>0</v>
      </c>
      <c r="L74" s="360"/>
      <c r="M74" s="396"/>
      <c r="P74" s="215" t="s">
        <v>282</v>
      </c>
    </row>
    <row r="75" spans="1:18" x14ac:dyDescent="0.25">
      <c r="A75" s="360"/>
      <c r="B75" s="614" t="s">
        <v>265</v>
      </c>
      <c r="C75" s="614"/>
      <c r="D75" s="614"/>
      <c r="E75" s="614"/>
      <c r="F75" s="614"/>
      <c r="G75" s="614"/>
      <c r="H75" s="360"/>
      <c r="I75" s="446">
        <f>+I73+I74</f>
        <v>0</v>
      </c>
      <c r="J75" s="360"/>
      <c r="K75" s="446">
        <f>+K73+K74</f>
        <v>0</v>
      </c>
      <c r="L75" s="360"/>
      <c r="M75" s="396"/>
      <c r="P75" s="213" t="s">
        <v>351</v>
      </c>
    </row>
    <row r="76" spans="1:18" x14ac:dyDescent="0.25">
      <c r="A76" s="360"/>
      <c r="B76" s="360"/>
      <c r="C76" s="360"/>
      <c r="D76" s="360"/>
      <c r="E76" s="360"/>
      <c r="F76" s="360"/>
      <c r="G76" s="360"/>
      <c r="H76" s="360"/>
      <c r="I76" s="360"/>
      <c r="J76" s="360"/>
      <c r="K76" s="360"/>
      <c r="L76" s="360"/>
      <c r="M76" s="396"/>
      <c r="P76" s="214" t="s">
        <v>284</v>
      </c>
    </row>
    <row r="77" spans="1:18" x14ac:dyDescent="0.25">
      <c r="A77" s="360"/>
      <c r="B77" s="615" t="s">
        <v>267</v>
      </c>
      <c r="C77" s="615"/>
      <c r="D77" s="615"/>
      <c r="E77" s="615"/>
      <c r="F77" s="615"/>
      <c r="G77" s="615"/>
      <c r="H77" s="440"/>
      <c r="I77" s="434">
        <f>-'Année 1 - à compléter'!$I$53</f>
        <v>0</v>
      </c>
      <c r="J77" s="435"/>
      <c r="K77" s="434">
        <f>-'Année 2 - à compléter'!$I$53</f>
        <v>0</v>
      </c>
      <c r="L77" s="360"/>
      <c r="M77" s="396"/>
      <c r="N77" s="198"/>
      <c r="P77" s="214" t="s">
        <v>352</v>
      </c>
    </row>
    <row r="78" spans="1:18" x14ac:dyDescent="0.25">
      <c r="A78" s="360"/>
      <c r="B78" s="360"/>
      <c r="C78" s="360"/>
      <c r="D78" s="360"/>
      <c r="E78" s="360"/>
      <c r="F78" s="360"/>
      <c r="G78" s="360"/>
      <c r="H78" s="360"/>
      <c r="I78" s="360"/>
      <c r="J78" s="360"/>
      <c r="K78" s="360"/>
      <c r="L78" s="360"/>
      <c r="M78" s="396"/>
      <c r="N78" s="198"/>
      <c r="P78" s="214" t="s">
        <v>353</v>
      </c>
    </row>
    <row r="79" spans="1:18" x14ac:dyDescent="0.25">
      <c r="A79" s="360"/>
      <c r="B79" s="615" t="s">
        <v>268</v>
      </c>
      <c r="C79" s="615"/>
      <c r="D79" s="615"/>
      <c r="E79" s="615"/>
      <c r="F79" s="615"/>
      <c r="G79" s="615"/>
      <c r="H79" s="360"/>
      <c r="I79" s="436">
        <f>+I75+I77</f>
        <v>0</v>
      </c>
      <c r="J79" s="360"/>
      <c r="K79" s="436">
        <f>+K75+K77</f>
        <v>0</v>
      </c>
      <c r="L79" s="360"/>
      <c r="M79" s="396"/>
      <c r="N79" s="198"/>
      <c r="Q79" s="239" t="s">
        <v>354</v>
      </c>
      <c r="R79" s="239" t="s">
        <v>355</v>
      </c>
    </row>
    <row r="80" spans="1:18" x14ac:dyDescent="0.25">
      <c r="A80" s="360"/>
      <c r="B80" s="615" t="s">
        <v>269</v>
      </c>
      <c r="C80" s="615"/>
      <c r="D80" s="615"/>
      <c r="E80" s="615"/>
      <c r="F80" s="615"/>
      <c r="G80" s="615"/>
      <c r="H80" s="360"/>
      <c r="I80" s="436">
        <f>MIN(I62,I79)</f>
        <v>0</v>
      </c>
      <c r="J80" s="360"/>
      <c r="K80" s="436">
        <f>MIN(K62,K79)</f>
        <v>0</v>
      </c>
      <c r="L80" s="360"/>
      <c r="M80" s="396"/>
      <c r="N80" s="198"/>
      <c r="Q80" s="187">
        <v>15000000</v>
      </c>
      <c r="R80" s="187">
        <f>500000*((60000000-(IF(Q80&lt;=15000000,0,MIN(60000000,Q80-15000000))))/60000000)</f>
        <v>500000</v>
      </c>
    </row>
    <row r="81" spans="1:18" x14ac:dyDescent="0.25">
      <c r="A81" s="360"/>
      <c r="B81" s="615" t="s">
        <v>270</v>
      </c>
      <c r="C81" s="615"/>
      <c r="D81" s="615"/>
      <c r="E81" s="615"/>
      <c r="F81" s="615"/>
      <c r="G81" s="615"/>
      <c r="H81" s="360"/>
      <c r="I81" s="436">
        <f>+I79-I80</f>
        <v>0</v>
      </c>
      <c r="J81" s="360"/>
      <c r="K81" s="436">
        <f>+K79-K80</f>
        <v>0</v>
      </c>
      <c r="L81" s="360"/>
      <c r="M81" s="396"/>
      <c r="N81" s="198"/>
      <c r="Q81" s="187">
        <v>20000000</v>
      </c>
      <c r="R81" s="187">
        <f t="shared" ref="R81:R87" si="0">500000*((60000000-(IF(Q81&lt;=15000000,0,MIN(60000000,Q81-15000000))))/60000000)</f>
        <v>458333.33333333331</v>
      </c>
    </row>
    <row r="82" spans="1:18" ht="16.5" x14ac:dyDescent="0.25">
      <c r="A82" s="360"/>
      <c r="B82" s="441">
        <v>0.4</v>
      </c>
      <c r="C82" s="442" t="s">
        <v>283</v>
      </c>
      <c r="D82" s="360"/>
      <c r="E82" s="360"/>
      <c r="F82" s="360"/>
      <c r="G82" s="360"/>
      <c r="H82" s="360"/>
      <c r="I82" s="436">
        <f>IF(AND($O$67="oui",$O$68="oui"),I81*0.4,0)</f>
        <v>0</v>
      </c>
      <c r="J82" s="360"/>
      <c r="K82" s="436">
        <f>IF(AND($P$67="oui",$P$68="oui"),K81*0.4,0)</f>
        <v>0</v>
      </c>
      <c r="L82" s="360"/>
      <c r="M82" s="396"/>
      <c r="N82" s="198"/>
      <c r="Q82" s="187">
        <v>30000000</v>
      </c>
      <c r="R82" s="187">
        <f t="shared" si="0"/>
        <v>375000</v>
      </c>
    </row>
    <row r="83" spans="1:18" ht="19.5" thickBot="1" x14ac:dyDescent="0.35">
      <c r="A83" s="360"/>
      <c r="B83" s="613" t="s">
        <v>271</v>
      </c>
      <c r="C83" s="613"/>
      <c r="D83" s="613"/>
      <c r="E83" s="613"/>
      <c r="F83" s="613"/>
      <c r="G83" s="613"/>
      <c r="H83" s="443"/>
      <c r="I83" s="447">
        <f>+I80+I82</f>
        <v>0</v>
      </c>
      <c r="J83" s="444"/>
      <c r="K83" s="447">
        <f>+K80+K82</f>
        <v>0</v>
      </c>
      <c r="L83" s="360"/>
      <c r="M83" s="396"/>
      <c r="N83" s="198"/>
      <c r="Q83" s="187">
        <v>40000000</v>
      </c>
      <c r="R83" s="187">
        <f t="shared" si="0"/>
        <v>291666.66666666669</v>
      </c>
    </row>
    <row r="84" spans="1:18" ht="15.75" thickTop="1" x14ac:dyDescent="0.25">
      <c r="A84" s="360"/>
      <c r="B84" s="360"/>
      <c r="C84" s="360"/>
      <c r="D84" s="360"/>
      <c r="E84" s="360"/>
      <c r="F84" s="360"/>
      <c r="G84" s="360"/>
      <c r="H84" s="360"/>
      <c r="I84" s="440"/>
      <c r="J84" s="360"/>
      <c r="K84" s="360"/>
      <c r="L84" s="360"/>
      <c r="M84" s="396"/>
      <c r="N84" s="198"/>
      <c r="Q84" s="187">
        <v>50000000</v>
      </c>
      <c r="R84" s="187">
        <f t="shared" si="0"/>
        <v>208333.33333333334</v>
      </c>
    </row>
    <row r="85" spans="1:18" x14ac:dyDescent="0.25">
      <c r="A85" s="360"/>
      <c r="B85" s="360" t="s">
        <v>287</v>
      </c>
      <c r="C85" s="360"/>
      <c r="D85" s="360"/>
      <c r="E85" s="360"/>
      <c r="F85" s="360"/>
      <c r="G85" s="360"/>
      <c r="H85" s="360"/>
      <c r="I85" s="434">
        <f>'Année 1 - à compléter'!$I$54</f>
        <v>0</v>
      </c>
      <c r="J85" s="360"/>
      <c r="K85" s="434">
        <f>'Année 2 - à compléter'!$I$54</f>
        <v>0</v>
      </c>
      <c r="L85" s="360"/>
      <c r="M85" s="396"/>
      <c r="N85" s="198"/>
      <c r="Q85" s="187">
        <v>60000000</v>
      </c>
      <c r="R85" s="187">
        <f t="shared" si="0"/>
        <v>125000</v>
      </c>
    </row>
    <row r="86" spans="1:18" x14ac:dyDescent="0.25">
      <c r="A86" s="360"/>
      <c r="B86" s="360"/>
      <c r="C86" s="360"/>
      <c r="D86" s="360"/>
      <c r="E86" s="360"/>
      <c r="F86" s="360"/>
      <c r="G86" s="360"/>
      <c r="H86" s="360"/>
      <c r="I86" s="440"/>
      <c r="J86" s="360"/>
      <c r="K86" s="440"/>
      <c r="L86" s="360"/>
      <c r="M86" s="396"/>
      <c r="Q86" s="187">
        <v>65000000</v>
      </c>
      <c r="R86" s="187">
        <f t="shared" si="0"/>
        <v>83333.333333333328</v>
      </c>
    </row>
    <row r="87" spans="1:18" ht="19.5" thickBot="1" x14ac:dyDescent="0.35">
      <c r="A87" s="360"/>
      <c r="B87" s="613" t="s">
        <v>288</v>
      </c>
      <c r="C87" s="613"/>
      <c r="D87" s="613"/>
      <c r="E87" s="613"/>
      <c r="F87" s="613"/>
      <c r="G87" s="613"/>
      <c r="H87" s="443"/>
      <c r="I87" s="447">
        <f>+I83+I85</f>
        <v>0</v>
      </c>
      <c r="J87" s="445"/>
      <c r="K87" s="447">
        <f>+K83+K85</f>
        <v>0</v>
      </c>
      <c r="L87" s="360"/>
      <c r="M87" s="396"/>
      <c r="Q87" s="187">
        <v>75000000</v>
      </c>
      <c r="R87" s="187">
        <f t="shared" si="0"/>
        <v>0</v>
      </c>
    </row>
    <row r="88" spans="1:18" ht="15.75" thickTop="1" x14ac:dyDescent="0.25">
      <c r="A88" s="360"/>
      <c r="B88" s="360"/>
      <c r="C88" s="360"/>
      <c r="D88" s="360"/>
      <c r="E88" s="360"/>
      <c r="F88" s="360"/>
      <c r="G88" s="360"/>
      <c r="H88" s="360"/>
      <c r="I88" s="440"/>
      <c r="J88" s="360"/>
      <c r="K88" s="360"/>
      <c r="L88" s="360"/>
      <c r="M88" s="396"/>
    </row>
    <row r="89" spans="1:18" x14ac:dyDescent="0.25">
      <c r="A89" s="360"/>
      <c r="B89" s="360"/>
      <c r="C89" s="360"/>
      <c r="D89" s="360"/>
      <c r="E89" s="360"/>
      <c r="F89" s="360"/>
      <c r="G89" s="360"/>
      <c r="H89" s="360"/>
      <c r="I89" s="440"/>
      <c r="J89" s="360"/>
      <c r="K89" s="360"/>
      <c r="L89" s="360"/>
      <c r="M89" s="396"/>
    </row>
    <row r="90" spans="1:18" ht="18" x14ac:dyDescent="0.25">
      <c r="A90" s="406" t="s">
        <v>364</v>
      </c>
      <c r="B90" s="360"/>
      <c r="C90" s="360"/>
      <c r="D90" s="360"/>
      <c r="E90" s="360"/>
      <c r="F90" s="360"/>
      <c r="G90" s="360"/>
      <c r="H90" s="360"/>
      <c r="I90" s="360"/>
      <c r="J90" s="360"/>
      <c r="K90" s="360"/>
      <c r="L90" s="360"/>
      <c r="M90" s="396"/>
      <c r="N90" s="360"/>
      <c r="O90" s="360"/>
      <c r="P90" s="360"/>
    </row>
    <row r="91" spans="1:18" x14ac:dyDescent="0.25">
      <c r="A91" s="360"/>
      <c r="B91" s="360"/>
      <c r="C91" s="360"/>
      <c r="D91" s="360"/>
      <c r="E91" s="360"/>
      <c r="F91" s="360"/>
      <c r="G91" s="360"/>
      <c r="H91" s="360"/>
      <c r="I91" s="360"/>
      <c r="J91" s="360"/>
      <c r="K91" s="360"/>
      <c r="L91" s="360"/>
      <c r="M91" s="396"/>
      <c r="N91" s="360"/>
      <c r="O91" s="360"/>
      <c r="P91" s="360"/>
    </row>
    <row r="92" spans="1:18" x14ac:dyDescent="0.25">
      <c r="A92" s="360"/>
      <c r="B92" s="360"/>
      <c r="C92" s="360"/>
      <c r="D92" s="360"/>
      <c r="E92" s="360"/>
      <c r="F92" s="360"/>
      <c r="G92" s="360"/>
      <c r="H92" s="360"/>
      <c r="I92" s="617" t="s">
        <v>193</v>
      </c>
      <c r="J92" s="617"/>
      <c r="K92" s="617"/>
      <c r="L92" s="360"/>
      <c r="M92" s="617" t="s">
        <v>194</v>
      </c>
      <c r="N92" s="617"/>
      <c r="O92" s="617"/>
      <c r="P92" s="360"/>
    </row>
    <row r="93" spans="1:18" x14ac:dyDescent="0.25">
      <c r="A93" s="360"/>
      <c r="B93" s="448" t="s">
        <v>292</v>
      </c>
      <c r="C93" s="360"/>
      <c r="D93" s="360"/>
      <c r="E93" s="360"/>
      <c r="F93" s="360"/>
      <c r="G93" s="360"/>
      <c r="H93" s="360"/>
      <c r="I93" s="449"/>
      <c r="J93" s="399"/>
      <c r="K93" s="399"/>
      <c r="L93" s="360"/>
      <c r="M93" s="449"/>
      <c r="N93" s="399"/>
      <c r="O93" s="399"/>
      <c r="P93" s="360"/>
    </row>
    <row r="94" spans="1:18" x14ac:dyDescent="0.25">
      <c r="A94" s="360"/>
      <c r="B94" s="621" t="s">
        <v>293</v>
      </c>
      <c r="C94" s="622"/>
      <c r="D94" s="622"/>
      <c r="E94" s="622"/>
      <c r="F94" s="622"/>
      <c r="G94" s="623"/>
      <c r="H94" s="360"/>
      <c r="I94" s="450">
        <f>'Année 1 - à compléter'!$H$119-'Année 1 - à compléter'!$I$119</f>
        <v>0</v>
      </c>
      <c r="J94" s="360"/>
      <c r="K94" s="360"/>
      <c r="L94" s="360"/>
      <c r="M94" s="450">
        <f>'Année 2 - à compléter'!$H$119-'Année 2 - à compléter'!$I$119</f>
        <v>0</v>
      </c>
      <c r="N94" s="360"/>
      <c r="O94" s="360"/>
      <c r="P94" s="360"/>
    </row>
    <row r="95" spans="1:18" x14ac:dyDescent="0.25">
      <c r="A95" s="360"/>
      <c r="B95" s="621" t="s">
        <v>294</v>
      </c>
      <c r="C95" s="622"/>
      <c r="D95" s="622"/>
      <c r="E95" s="622"/>
      <c r="F95" s="622"/>
      <c r="G95" s="623"/>
      <c r="H95" s="360"/>
      <c r="I95" s="434">
        <f>'Année 1 - à compléter'!$L$119-'Année 1 - à compléter'!$M$119</f>
        <v>0</v>
      </c>
      <c r="J95" s="360"/>
      <c r="K95" s="360"/>
      <c r="L95" s="360"/>
      <c r="M95" s="434">
        <f>'Année 2 - à compléter'!$L$119-'Année 2 - à compléter'!$M$119</f>
        <v>0</v>
      </c>
      <c r="N95" s="360"/>
      <c r="O95" s="360"/>
      <c r="P95" s="360"/>
    </row>
    <row r="96" spans="1:18" ht="15.75" thickBot="1" x14ac:dyDescent="0.3">
      <c r="A96" s="360"/>
      <c r="B96" s="618" t="s">
        <v>231</v>
      </c>
      <c r="C96" s="619"/>
      <c r="D96" s="619"/>
      <c r="E96" s="619"/>
      <c r="F96" s="619"/>
      <c r="G96" s="620"/>
      <c r="H96" s="360"/>
      <c r="I96" s="451">
        <f>+I94+I95</f>
        <v>0</v>
      </c>
      <c r="J96" s="360"/>
      <c r="K96" s="360"/>
      <c r="L96" s="360"/>
      <c r="M96" s="451">
        <f>+M94+M95</f>
        <v>0</v>
      </c>
      <c r="N96" s="360"/>
      <c r="O96" s="360"/>
      <c r="P96" s="360"/>
    </row>
    <row r="97" spans="1:16" ht="15.75" thickTop="1" x14ac:dyDescent="0.25">
      <c r="A97" s="360"/>
      <c r="B97" s="360"/>
      <c r="C97" s="360"/>
      <c r="D97" s="360"/>
      <c r="E97" s="360"/>
      <c r="F97" s="360"/>
      <c r="G97" s="360"/>
      <c r="H97" s="360"/>
      <c r="I97" s="360"/>
      <c r="J97" s="360"/>
      <c r="K97" s="360"/>
      <c r="L97" s="360"/>
      <c r="M97" s="360"/>
      <c r="N97" s="360"/>
      <c r="O97" s="360"/>
      <c r="P97" s="360"/>
    </row>
    <row r="98" spans="1:16" x14ac:dyDescent="0.25">
      <c r="A98" s="360"/>
      <c r="B98" s="448" t="s">
        <v>295</v>
      </c>
      <c r="C98" s="360"/>
      <c r="D98" s="360"/>
      <c r="E98" s="360"/>
      <c r="F98" s="360"/>
      <c r="G98" s="360"/>
      <c r="H98" s="360"/>
      <c r="I98" s="360"/>
      <c r="J98" s="360"/>
      <c r="K98" s="360"/>
      <c r="L98" s="360"/>
      <c r="M98" s="360"/>
      <c r="N98" s="360"/>
      <c r="O98" s="360"/>
      <c r="P98" s="360"/>
    </row>
    <row r="99" spans="1:16" x14ac:dyDescent="0.25">
      <c r="A99" s="360"/>
      <c r="B99" s="621" t="s">
        <v>296</v>
      </c>
      <c r="C99" s="622"/>
      <c r="D99" s="622"/>
      <c r="E99" s="622"/>
      <c r="F99" s="622"/>
      <c r="G99" s="623"/>
      <c r="H99" s="360"/>
      <c r="I99" s="434">
        <f>'Année 1 - à compléter'!$J$119</f>
        <v>0</v>
      </c>
      <c r="J99" s="360"/>
      <c r="K99" s="360"/>
      <c r="L99" s="360"/>
      <c r="M99" s="434">
        <f>'Année 2 - à compléter'!$J$119</f>
        <v>0</v>
      </c>
      <c r="N99" s="360"/>
      <c r="O99" s="360"/>
      <c r="P99" s="360"/>
    </row>
    <row r="100" spans="1:16" x14ac:dyDescent="0.25">
      <c r="A100" s="360"/>
      <c r="B100" s="621" t="s">
        <v>297</v>
      </c>
      <c r="C100" s="622"/>
      <c r="D100" s="622"/>
      <c r="E100" s="622"/>
      <c r="F100" s="622"/>
      <c r="G100" s="623"/>
      <c r="H100" s="360"/>
      <c r="I100" s="434">
        <f>'Année 1 - à compléter'!$N$119</f>
        <v>0</v>
      </c>
      <c r="J100" s="360"/>
      <c r="K100" s="360"/>
      <c r="L100" s="360"/>
      <c r="M100" s="434">
        <f>'Année 2 - à compléter'!$N$119</f>
        <v>0</v>
      </c>
      <c r="N100" s="360"/>
      <c r="O100" s="360"/>
      <c r="P100" s="360"/>
    </row>
    <row r="101" spans="1:16" ht="15.75" thickBot="1" x14ac:dyDescent="0.3">
      <c r="A101" s="360"/>
      <c r="B101" s="618" t="s">
        <v>231</v>
      </c>
      <c r="C101" s="619"/>
      <c r="D101" s="619"/>
      <c r="E101" s="619"/>
      <c r="F101" s="619"/>
      <c r="G101" s="620"/>
      <c r="H101" s="360"/>
      <c r="I101" s="451">
        <f>+I99+I100</f>
        <v>0</v>
      </c>
      <c r="J101" s="360"/>
      <c r="K101" s="360"/>
      <c r="L101" s="360"/>
      <c r="M101" s="451">
        <f>+M99+M100</f>
        <v>0</v>
      </c>
      <c r="N101" s="360"/>
      <c r="O101" s="360"/>
      <c r="P101" s="360"/>
    </row>
    <row r="102" spans="1:16" ht="15.75" thickTop="1" x14ac:dyDescent="0.25">
      <c r="A102" s="360"/>
      <c r="B102" s="360"/>
      <c r="C102" s="360"/>
      <c r="D102" s="360"/>
      <c r="E102" s="360"/>
      <c r="F102" s="360"/>
      <c r="G102" s="360"/>
      <c r="H102" s="360"/>
      <c r="I102" s="360"/>
      <c r="J102" s="360"/>
      <c r="K102" s="360"/>
      <c r="L102" s="360"/>
      <c r="M102" s="396"/>
      <c r="N102" s="360"/>
      <c r="O102" s="360"/>
      <c r="P102" s="360"/>
    </row>
    <row r="103" spans="1:16" x14ac:dyDescent="0.25">
      <c r="A103" s="360"/>
      <c r="B103" s="448" t="s">
        <v>298</v>
      </c>
      <c r="C103" s="360"/>
      <c r="D103" s="360"/>
      <c r="E103" s="360"/>
      <c r="F103" s="360"/>
      <c r="G103" s="360"/>
      <c r="H103" s="360"/>
      <c r="I103" s="360"/>
      <c r="J103" s="360"/>
      <c r="K103" s="360"/>
      <c r="L103" s="360"/>
      <c r="M103" s="396"/>
      <c r="N103" s="360"/>
      <c r="O103" s="360"/>
      <c r="P103" s="360"/>
    </row>
    <row r="104" spans="1:16" ht="30" x14ac:dyDescent="0.25">
      <c r="A104" s="360"/>
      <c r="B104" s="360"/>
      <c r="C104" s="360"/>
      <c r="D104" s="360"/>
      <c r="E104" s="360"/>
      <c r="F104" s="360"/>
      <c r="G104" s="360"/>
      <c r="H104" s="360"/>
      <c r="I104" s="452" t="s">
        <v>317</v>
      </c>
      <c r="J104" s="360"/>
      <c r="K104" s="452" t="s">
        <v>318</v>
      </c>
      <c r="L104" s="360"/>
      <c r="M104" s="452" t="s">
        <v>317</v>
      </c>
      <c r="N104" s="360"/>
      <c r="O104" s="452" t="s">
        <v>318</v>
      </c>
      <c r="P104" s="360"/>
    </row>
    <row r="105" spans="1:16" ht="15.75" thickBot="1" x14ac:dyDescent="0.3">
      <c r="A105" s="360"/>
      <c r="B105" s="618" t="s">
        <v>299</v>
      </c>
      <c r="C105" s="619"/>
      <c r="D105" s="619"/>
      <c r="E105" s="619"/>
      <c r="F105" s="619"/>
      <c r="G105" s="620"/>
      <c r="H105" s="360"/>
      <c r="I105" s="451">
        <f>I94</f>
        <v>0</v>
      </c>
      <c r="J105" s="360"/>
      <c r="K105" s="451">
        <f>I95</f>
        <v>0</v>
      </c>
      <c r="L105" s="360"/>
      <c r="M105" s="451">
        <f>M94</f>
        <v>0</v>
      </c>
      <c r="N105" s="360"/>
      <c r="O105" s="451">
        <f>M95</f>
        <v>0</v>
      </c>
      <c r="P105" s="360"/>
    </row>
    <row r="106" spans="1:16" ht="15.75" thickTop="1" x14ac:dyDescent="0.25">
      <c r="A106" s="360"/>
      <c r="B106" s="448"/>
      <c r="C106" s="448"/>
      <c r="D106" s="360"/>
      <c r="E106" s="360"/>
      <c r="F106" s="360"/>
      <c r="G106" s="360"/>
      <c r="H106" s="360"/>
      <c r="I106" s="360"/>
      <c r="J106" s="360"/>
      <c r="K106" s="360"/>
      <c r="L106" s="360"/>
      <c r="M106" s="396"/>
      <c r="N106" s="360"/>
      <c r="O106" s="360"/>
      <c r="P106" s="360"/>
    </row>
    <row r="107" spans="1:16" ht="14.45" customHeight="1" x14ac:dyDescent="0.25">
      <c r="A107" s="360"/>
      <c r="B107" s="621" t="s">
        <v>300</v>
      </c>
      <c r="C107" s="622"/>
      <c r="D107" s="622"/>
      <c r="E107" s="622"/>
      <c r="F107" s="622"/>
      <c r="G107" s="623"/>
      <c r="H107" s="360"/>
      <c r="I107" s="434">
        <f>'Année 1 - à compléter'!$I$105</f>
        <v>0</v>
      </c>
      <c r="J107" s="360"/>
      <c r="K107" s="434">
        <f>'Année 1 - à compléter'!$J$105</f>
        <v>0</v>
      </c>
      <c r="L107" s="360"/>
      <c r="M107" s="434">
        <f>'Année 2 - à compléter'!$I$105</f>
        <v>0</v>
      </c>
      <c r="N107" s="360"/>
      <c r="O107" s="434">
        <f>'Année 2 - à compléter'!$J$105</f>
        <v>0</v>
      </c>
      <c r="P107" s="360"/>
    </row>
    <row r="108" spans="1:16" ht="14.45" customHeight="1" x14ac:dyDescent="0.25">
      <c r="A108" s="360"/>
      <c r="B108" s="621" t="s">
        <v>301</v>
      </c>
      <c r="C108" s="622"/>
      <c r="D108" s="622"/>
      <c r="E108" s="622"/>
      <c r="F108" s="622"/>
      <c r="G108" s="623"/>
      <c r="H108" s="360"/>
      <c r="I108" s="434">
        <f>'Année 1 - à compléter'!$I$106</f>
        <v>0</v>
      </c>
      <c r="J108" s="360"/>
      <c r="K108" s="434">
        <f>'Année 1 - à compléter'!$J$106</f>
        <v>0</v>
      </c>
      <c r="L108" s="360"/>
      <c r="M108" s="434">
        <f>'Année 2 - à compléter'!$I$106</f>
        <v>0</v>
      </c>
      <c r="N108" s="360"/>
      <c r="O108" s="434">
        <f>'Année 2 - à compléter'!$J$106</f>
        <v>0</v>
      </c>
      <c r="P108" s="360"/>
    </row>
    <row r="109" spans="1:16" ht="14.45" customHeight="1" x14ac:dyDescent="0.25">
      <c r="A109" s="360"/>
      <c r="B109" s="621" t="s">
        <v>325</v>
      </c>
      <c r="C109" s="622"/>
      <c r="D109" s="622"/>
      <c r="E109" s="622"/>
      <c r="F109" s="622"/>
      <c r="G109" s="623"/>
      <c r="H109" s="360"/>
      <c r="I109" s="434">
        <f>-'Année 1 - à compléter'!$I$110</f>
        <v>0</v>
      </c>
      <c r="J109" s="360"/>
      <c r="K109" s="434">
        <f>-'Année 1 - à compléter'!$J$110</f>
        <v>0</v>
      </c>
      <c r="L109" s="360"/>
      <c r="M109" s="434">
        <f>-'Année 2 - à compléter'!$I$110</f>
        <v>0</v>
      </c>
      <c r="N109" s="360"/>
      <c r="O109" s="434">
        <f>-'Année 2 - à compléter'!$J$110</f>
        <v>0</v>
      </c>
      <c r="P109" s="360"/>
    </row>
    <row r="110" spans="1:16" ht="14.45" customHeight="1" thickBot="1" x14ac:dyDescent="0.3">
      <c r="A110" s="360"/>
      <c r="B110" s="618" t="s">
        <v>231</v>
      </c>
      <c r="C110" s="619"/>
      <c r="D110" s="619"/>
      <c r="E110" s="619"/>
      <c r="F110" s="619"/>
      <c r="G110" s="620"/>
      <c r="H110" s="360"/>
      <c r="I110" s="451">
        <f>SUM(I107:I109)</f>
        <v>0</v>
      </c>
      <c r="J110" s="360"/>
      <c r="K110" s="451">
        <f>SUM(K107:K109)</f>
        <v>0</v>
      </c>
      <c r="L110" s="360"/>
      <c r="M110" s="451">
        <f>SUM(M107:M109)</f>
        <v>0</v>
      </c>
      <c r="N110" s="360"/>
      <c r="O110" s="451">
        <f>SUM(O107:O109)</f>
        <v>0</v>
      </c>
      <c r="P110" s="360"/>
    </row>
    <row r="111" spans="1:16" ht="14.45" customHeight="1" thickTop="1" x14ac:dyDescent="0.25">
      <c r="A111" s="360"/>
      <c r="B111" s="453"/>
      <c r="C111" s="454"/>
      <c r="D111" s="454"/>
      <c r="E111" s="454"/>
      <c r="F111" s="454"/>
      <c r="G111" s="455"/>
      <c r="H111" s="360"/>
      <c r="I111" s="456">
        <v>0.5</v>
      </c>
      <c r="J111" s="360"/>
      <c r="K111" s="456">
        <v>0.5</v>
      </c>
      <c r="L111" s="360"/>
      <c r="M111" s="456">
        <v>0.5</v>
      </c>
      <c r="N111" s="360"/>
      <c r="O111" s="456">
        <v>0.5</v>
      </c>
      <c r="P111" s="360"/>
    </row>
    <row r="112" spans="1:16" ht="15.75" thickBot="1" x14ac:dyDescent="0.3">
      <c r="A112" s="360"/>
      <c r="B112" s="618" t="s">
        <v>302</v>
      </c>
      <c r="C112" s="619"/>
      <c r="D112" s="619"/>
      <c r="E112" s="619"/>
      <c r="F112" s="619"/>
      <c r="G112" s="620"/>
      <c r="H112" s="360"/>
      <c r="I112" s="451">
        <f>+I110*I111</f>
        <v>0</v>
      </c>
      <c r="J112" s="360"/>
      <c r="K112" s="451">
        <f>+K110*K111</f>
        <v>0</v>
      </c>
      <c r="L112" s="360"/>
      <c r="M112" s="451">
        <f>+M110*M111</f>
        <v>0</v>
      </c>
      <c r="N112" s="360"/>
      <c r="O112" s="451">
        <f>+O110*O111</f>
        <v>0</v>
      </c>
      <c r="P112" s="360"/>
    </row>
    <row r="113" spans="1:16" ht="15.75" thickTop="1" x14ac:dyDescent="0.25">
      <c r="A113" s="360"/>
      <c r="B113" s="448"/>
      <c r="C113" s="360"/>
      <c r="D113" s="360"/>
      <c r="E113" s="360"/>
      <c r="F113" s="360"/>
      <c r="G113" s="360"/>
      <c r="H113" s="360"/>
      <c r="I113" s="360"/>
      <c r="J113" s="360"/>
      <c r="K113" s="360"/>
      <c r="L113" s="360"/>
      <c r="M113" s="396"/>
      <c r="N113" s="360"/>
      <c r="O113" s="360"/>
      <c r="P113" s="360"/>
    </row>
    <row r="114" spans="1:16" x14ac:dyDescent="0.25">
      <c r="A114" s="360"/>
      <c r="B114" s="621" t="s">
        <v>303</v>
      </c>
      <c r="C114" s="622"/>
      <c r="D114" s="622"/>
      <c r="E114" s="622"/>
      <c r="F114" s="622"/>
      <c r="G114" s="623"/>
      <c r="H114" s="360"/>
      <c r="I114" s="434">
        <f>'Année 1 - à compléter'!$I$107</f>
        <v>0</v>
      </c>
      <c r="J114" s="360"/>
      <c r="K114" s="434">
        <f>'Année 1 - à compléter'!$J$107</f>
        <v>0</v>
      </c>
      <c r="L114" s="360"/>
      <c r="M114" s="434">
        <f>'Année 2 - à compléter'!$I$107</f>
        <v>0</v>
      </c>
      <c r="N114" s="360"/>
      <c r="O114" s="434">
        <f>'Année 2 - à compléter'!$J$107</f>
        <v>0</v>
      </c>
      <c r="P114" s="360"/>
    </row>
    <row r="115" spans="1:16" x14ac:dyDescent="0.25">
      <c r="A115" s="360"/>
      <c r="B115" s="621" t="s">
        <v>304</v>
      </c>
      <c r="C115" s="622"/>
      <c r="D115" s="622"/>
      <c r="E115" s="622"/>
      <c r="F115" s="622"/>
      <c r="G115" s="623"/>
      <c r="H115" s="360"/>
      <c r="I115" s="434">
        <f>-'Année 1 - à compléter'!$I$111</f>
        <v>0</v>
      </c>
      <c r="J115" s="360"/>
      <c r="K115" s="434">
        <f>-'Année 1 - à compléter'!$J$111</f>
        <v>0</v>
      </c>
      <c r="L115" s="360"/>
      <c r="M115" s="434">
        <f>-'Année 2 - à compléter'!$I$111</f>
        <v>0</v>
      </c>
      <c r="N115" s="360"/>
      <c r="O115" s="434">
        <f>-'Année 2 - à compléter'!$J$111</f>
        <v>0</v>
      </c>
      <c r="P115" s="360"/>
    </row>
    <row r="116" spans="1:16" ht="15.75" thickBot="1" x14ac:dyDescent="0.3">
      <c r="A116" s="360"/>
      <c r="B116" s="618" t="s">
        <v>305</v>
      </c>
      <c r="C116" s="619"/>
      <c r="D116" s="619"/>
      <c r="E116" s="619"/>
      <c r="F116" s="619"/>
      <c r="G116" s="620"/>
      <c r="H116" s="360"/>
      <c r="I116" s="451">
        <f>SUM(I114:I115)</f>
        <v>0</v>
      </c>
      <c r="J116" s="360"/>
      <c r="K116" s="451">
        <f>SUM(K114:K115)</f>
        <v>0</v>
      </c>
      <c r="L116" s="360"/>
      <c r="M116" s="451">
        <f>SUM(M114:M115)</f>
        <v>0</v>
      </c>
      <c r="N116" s="360"/>
      <c r="O116" s="451">
        <f>SUM(O114:O115)</f>
        <v>0</v>
      </c>
      <c r="P116" s="360"/>
    </row>
    <row r="117" spans="1:16" ht="15.75" thickTop="1" x14ac:dyDescent="0.25">
      <c r="A117" s="360"/>
      <c r="B117" s="360"/>
      <c r="C117" s="360"/>
      <c r="D117" s="360"/>
      <c r="E117" s="360"/>
      <c r="F117" s="360"/>
      <c r="G117" s="360"/>
      <c r="H117" s="360"/>
      <c r="I117" s="360"/>
      <c r="J117" s="360"/>
      <c r="K117" s="360"/>
      <c r="L117" s="360"/>
      <c r="M117" s="396"/>
      <c r="N117" s="360"/>
      <c r="O117" s="360"/>
      <c r="P117" s="360"/>
    </row>
    <row r="118" spans="1:16" ht="15.75" thickBot="1" x14ac:dyDescent="0.3">
      <c r="A118" s="360"/>
      <c r="B118" s="618" t="s">
        <v>306</v>
      </c>
      <c r="C118" s="619"/>
      <c r="D118" s="619"/>
      <c r="E118" s="619"/>
      <c r="F118" s="619"/>
      <c r="G118" s="620"/>
      <c r="H118" s="360"/>
      <c r="I118" s="451">
        <f>+I116+I112+I105</f>
        <v>0</v>
      </c>
      <c r="J118" s="360"/>
      <c r="K118" s="451">
        <f>+K116+K112+K105</f>
        <v>0</v>
      </c>
      <c r="L118" s="360"/>
      <c r="M118" s="451">
        <f>+M116+M112+M105</f>
        <v>0</v>
      </c>
      <c r="N118" s="360"/>
      <c r="O118" s="451">
        <f>+O116+O112+O105</f>
        <v>0</v>
      </c>
      <c r="P118" s="360"/>
    </row>
    <row r="119" spans="1:16" ht="15.75" thickTop="1" x14ac:dyDescent="0.25">
      <c r="A119" s="360"/>
      <c r="B119" s="360"/>
      <c r="C119" s="360"/>
      <c r="D119" s="360"/>
      <c r="E119" s="360"/>
      <c r="F119" s="360"/>
      <c r="G119" s="360"/>
      <c r="H119" s="360"/>
      <c r="I119" s="360"/>
      <c r="J119" s="360"/>
      <c r="K119" s="360"/>
      <c r="L119" s="360"/>
      <c r="M119" s="396"/>
      <c r="N119" s="360"/>
      <c r="O119" s="360"/>
      <c r="P119" s="360"/>
    </row>
    <row r="120" spans="1:16" ht="18.75" x14ac:dyDescent="0.3">
      <c r="A120" s="360"/>
      <c r="B120" s="443" t="s">
        <v>307</v>
      </c>
      <c r="C120" s="360"/>
      <c r="D120" s="360"/>
      <c r="E120" s="360"/>
      <c r="F120" s="360"/>
      <c r="G120" s="360"/>
      <c r="H120" s="360"/>
      <c r="I120" s="360"/>
      <c r="J120" s="360"/>
      <c r="K120" s="360"/>
      <c r="L120" s="360"/>
      <c r="M120" s="396"/>
      <c r="N120" s="360"/>
      <c r="O120" s="360"/>
      <c r="P120" s="360"/>
    </row>
    <row r="121" spans="1:16" x14ac:dyDescent="0.25">
      <c r="A121" s="360"/>
      <c r="B121" s="360"/>
      <c r="C121" s="360"/>
      <c r="D121" s="360"/>
      <c r="E121" s="360"/>
      <c r="F121" s="360"/>
      <c r="G121" s="360"/>
      <c r="H121" s="360"/>
      <c r="I121" s="360"/>
      <c r="J121" s="360"/>
      <c r="K121" s="360"/>
      <c r="L121" s="360"/>
      <c r="M121" s="396"/>
      <c r="N121" s="360"/>
      <c r="O121" s="438"/>
      <c r="P121" s="360"/>
    </row>
    <row r="122" spans="1:16" x14ac:dyDescent="0.25">
      <c r="A122" s="360"/>
      <c r="B122" s="621" t="s">
        <v>308</v>
      </c>
      <c r="C122" s="622"/>
      <c r="D122" s="622"/>
      <c r="E122" s="622"/>
      <c r="F122" s="622"/>
      <c r="G122" s="623"/>
      <c r="H122" s="360"/>
      <c r="I122" s="434">
        <f>50000*I11/365</f>
        <v>0</v>
      </c>
      <c r="J122" s="360"/>
      <c r="K122" s="438"/>
      <c r="L122" s="360"/>
      <c r="M122" s="434">
        <f>50000*K11/365</f>
        <v>0</v>
      </c>
      <c r="N122" s="360"/>
      <c r="O122" s="438"/>
      <c r="P122" s="360"/>
    </row>
    <row r="123" spans="1:16" x14ac:dyDescent="0.25">
      <c r="A123" s="360"/>
      <c r="B123" s="621" t="s">
        <v>319</v>
      </c>
      <c r="C123" s="622"/>
      <c r="D123" s="622"/>
      <c r="E123" s="622"/>
      <c r="F123" s="622"/>
      <c r="G123" s="623"/>
      <c r="H123" s="360"/>
      <c r="I123" s="434">
        <f>+I101</f>
        <v>0</v>
      </c>
      <c r="J123" s="360"/>
      <c r="K123" s="438"/>
      <c r="L123" s="360"/>
      <c r="M123" s="434">
        <f>+M101</f>
        <v>0</v>
      </c>
      <c r="N123" s="360"/>
      <c r="O123" s="457"/>
      <c r="P123" s="360"/>
    </row>
    <row r="124" spans="1:16" ht="15.75" thickBot="1" x14ac:dyDescent="0.3">
      <c r="A124" s="360"/>
      <c r="B124" s="618" t="s">
        <v>309</v>
      </c>
      <c r="C124" s="619"/>
      <c r="D124" s="619"/>
      <c r="E124" s="619"/>
      <c r="F124" s="619"/>
      <c r="G124" s="620"/>
      <c r="H124" s="360"/>
      <c r="I124" s="451">
        <f>MAX(I122,I123)</f>
        <v>0</v>
      </c>
      <c r="J124" s="360"/>
      <c r="K124" s="457"/>
      <c r="L124" s="360"/>
      <c r="M124" s="451">
        <f>MAX(M122,M123)</f>
        <v>0</v>
      </c>
      <c r="N124" s="360"/>
      <c r="O124" s="360"/>
      <c r="P124" s="360"/>
    </row>
    <row r="125" spans="1:16" ht="15.75" thickTop="1" x14ac:dyDescent="0.25">
      <c r="A125" s="360"/>
      <c r="B125" s="360"/>
      <c r="C125" s="360"/>
      <c r="D125" s="360"/>
      <c r="E125" s="360"/>
      <c r="F125" s="360"/>
      <c r="G125" s="360"/>
      <c r="H125" s="360"/>
      <c r="I125" s="360"/>
      <c r="J125" s="360"/>
      <c r="K125" s="360"/>
      <c r="L125" s="360"/>
      <c r="M125" s="396"/>
      <c r="N125" s="360"/>
      <c r="O125" s="438"/>
      <c r="P125" s="360"/>
    </row>
    <row r="126" spans="1:16" ht="18.75" x14ac:dyDescent="0.3">
      <c r="A126" s="360"/>
      <c r="B126" s="443" t="s">
        <v>310</v>
      </c>
      <c r="C126" s="360"/>
      <c r="D126" s="360"/>
      <c r="E126" s="360"/>
      <c r="F126" s="360"/>
      <c r="G126" s="360"/>
      <c r="H126" s="360"/>
      <c r="I126" s="360"/>
      <c r="J126" s="360"/>
      <c r="K126" s="360"/>
      <c r="L126" s="360"/>
      <c r="M126" s="396"/>
      <c r="N126" s="360"/>
      <c r="O126" s="360"/>
      <c r="P126" s="360"/>
    </row>
    <row r="127" spans="1:16" x14ac:dyDescent="0.25">
      <c r="A127" s="360"/>
      <c r="B127" s="360"/>
      <c r="C127" s="360"/>
      <c r="D127" s="360"/>
      <c r="E127" s="360"/>
      <c r="F127" s="360"/>
      <c r="G127" s="360"/>
      <c r="H127" s="360"/>
      <c r="I127" s="360"/>
      <c r="J127" s="360"/>
      <c r="K127" s="360"/>
      <c r="L127" s="360"/>
      <c r="M127" s="396"/>
      <c r="N127" s="360"/>
      <c r="O127" s="360"/>
      <c r="P127" s="360"/>
    </row>
    <row r="128" spans="1:16" x14ac:dyDescent="0.25">
      <c r="A128" s="360"/>
      <c r="B128" s="360"/>
      <c r="C128" s="360"/>
      <c r="D128" s="360"/>
      <c r="E128" s="360"/>
      <c r="F128" s="360"/>
      <c r="G128" s="360"/>
      <c r="H128" s="360"/>
      <c r="I128" s="360"/>
      <c r="J128" s="360"/>
      <c r="K128" s="360"/>
      <c r="L128" s="360"/>
      <c r="M128" s="396"/>
      <c r="N128" s="360"/>
      <c r="O128" s="360"/>
      <c r="P128" s="360"/>
    </row>
    <row r="129" spans="1:16" x14ac:dyDescent="0.25">
      <c r="A129" s="360"/>
      <c r="B129" s="621" t="s">
        <v>311</v>
      </c>
      <c r="C129" s="622"/>
      <c r="D129" s="622"/>
      <c r="E129" s="622"/>
      <c r="F129" s="622"/>
      <c r="G129" s="623"/>
      <c r="H129" s="360"/>
      <c r="I129" s="434">
        <f>+I118</f>
        <v>0</v>
      </c>
      <c r="J129" s="360"/>
      <c r="K129" s="434">
        <f>+K118</f>
        <v>0</v>
      </c>
      <c r="L129" s="360"/>
      <c r="M129" s="434">
        <f>+M118</f>
        <v>0</v>
      </c>
      <c r="N129" s="360"/>
      <c r="O129" s="434">
        <f>+O118</f>
        <v>0</v>
      </c>
      <c r="P129" s="360"/>
    </row>
    <row r="130" spans="1:16" x14ac:dyDescent="0.25">
      <c r="A130" s="360"/>
      <c r="B130" s="621" t="s">
        <v>312</v>
      </c>
      <c r="C130" s="622"/>
      <c r="D130" s="622"/>
      <c r="E130" s="622"/>
      <c r="F130" s="622"/>
      <c r="G130" s="623"/>
      <c r="H130" s="360"/>
      <c r="I130" s="434">
        <f>-IF(I124=I123,I99,IF(I129&lt;I122,I129,I122))</f>
        <v>0</v>
      </c>
      <c r="J130" s="360"/>
      <c r="K130" s="434">
        <f>-IF(I124=I123,I100,IF(K129&lt;I122+I130,K129,I122+I130))</f>
        <v>0</v>
      </c>
      <c r="L130" s="360"/>
      <c r="M130" s="434">
        <f>-IF(M124=M123,M99,IF(M129&lt;M122,M129,M122))</f>
        <v>0</v>
      </c>
      <c r="N130" s="360"/>
      <c r="O130" s="434" cm="1">
        <f t="array" ref="O130">-IF(M124=M123,M100,IF(O129&lt;M122+M130,O129,M169M177))</f>
        <v>0</v>
      </c>
      <c r="P130" s="360"/>
    </row>
    <row r="131" spans="1:16" ht="15.75" thickBot="1" x14ac:dyDescent="0.3">
      <c r="A131" s="360"/>
      <c r="B131" s="618" t="s">
        <v>313</v>
      </c>
      <c r="C131" s="619"/>
      <c r="D131" s="619"/>
      <c r="E131" s="619"/>
      <c r="F131" s="619"/>
      <c r="G131" s="620"/>
      <c r="H131" s="360"/>
      <c r="I131" s="451">
        <f>+I129+I130</f>
        <v>0</v>
      </c>
      <c r="J131" s="360"/>
      <c r="K131" s="451">
        <f>+K129+K130</f>
        <v>0</v>
      </c>
      <c r="L131" s="360"/>
      <c r="M131" s="451">
        <f>+M129+M130</f>
        <v>0</v>
      </c>
      <c r="N131" s="360"/>
      <c r="O131" s="451">
        <f>+O129+O130</f>
        <v>0</v>
      </c>
      <c r="P131" s="360"/>
    </row>
    <row r="132" spans="1:16" ht="15.75" thickTop="1" x14ac:dyDescent="0.25">
      <c r="A132" s="360"/>
      <c r="B132" s="360"/>
      <c r="C132" s="360"/>
      <c r="D132" s="360"/>
      <c r="E132" s="360"/>
      <c r="F132" s="360"/>
      <c r="G132" s="360"/>
      <c r="H132" s="360"/>
      <c r="I132" s="360"/>
      <c r="J132" s="360"/>
      <c r="K132" s="360"/>
      <c r="L132" s="360"/>
      <c r="M132" s="396"/>
      <c r="N132" s="360"/>
      <c r="O132" s="360"/>
      <c r="P132" s="360"/>
    </row>
    <row r="133" spans="1:16" ht="18.75" x14ac:dyDescent="0.3">
      <c r="A133" s="360"/>
      <c r="B133" s="443" t="s">
        <v>314</v>
      </c>
      <c r="C133" s="360"/>
      <c r="D133" s="360"/>
      <c r="E133" s="360"/>
      <c r="F133" s="360"/>
      <c r="G133" s="360"/>
      <c r="H133" s="360"/>
      <c r="I133" s="434">
        <f>1000000*I11/365</f>
        <v>0</v>
      </c>
      <c r="J133" s="360"/>
      <c r="K133" s="360"/>
      <c r="L133" s="360"/>
      <c r="M133" s="434">
        <f>1000000*K11/365</f>
        <v>0</v>
      </c>
      <c r="N133" s="360"/>
      <c r="O133" s="360"/>
      <c r="P133" s="360"/>
    </row>
    <row r="134" spans="1:16" x14ac:dyDescent="0.25">
      <c r="A134" s="360"/>
      <c r="B134" s="621" t="s">
        <v>320</v>
      </c>
      <c r="C134" s="622"/>
      <c r="D134" s="622"/>
      <c r="E134" s="622">
        <v>0.3</v>
      </c>
      <c r="F134" s="622"/>
      <c r="G134" s="623"/>
      <c r="H134" s="441">
        <v>0.3</v>
      </c>
      <c r="I134" s="434">
        <f>IF($I$133-K134&gt;I131,I131,$I$133-K134)</f>
        <v>0</v>
      </c>
      <c r="J134" s="360"/>
      <c r="K134" s="434">
        <f>IF(K131&lt;$I$133,K131,$I$133)</f>
        <v>0</v>
      </c>
      <c r="L134" s="360"/>
      <c r="M134" s="434">
        <f>IF($M$133-O134&gt;M131,M131,$M$133-O134)</f>
        <v>0</v>
      </c>
      <c r="N134" s="360"/>
      <c r="O134" s="434">
        <f>IF(O131&lt;$M$133,O131,$M$133)</f>
        <v>0</v>
      </c>
      <c r="P134" s="360"/>
    </row>
    <row r="135" spans="1:16" ht="14.45" customHeight="1" x14ac:dyDescent="0.25">
      <c r="A135" s="360"/>
      <c r="B135" s="621" t="s">
        <v>315</v>
      </c>
      <c r="C135" s="622"/>
      <c r="D135" s="622"/>
      <c r="E135" s="622">
        <v>0.2</v>
      </c>
      <c r="F135" s="622"/>
      <c r="G135" s="623"/>
      <c r="H135" s="441">
        <v>0.2</v>
      </c>
      <c r="I135" s="434">
        <f>+I131-I134</f>
        <v>0</v>
      </c>
      <c r="J135" s="360"/>
      <c r="K135" s="434">
        <f>+K131-K134</f>
        <v>0</v>
      </c>
      <c r="L135" s="360"/>
      <c r="M135" s="434">
        <f>+M131-M134</f>
        <v>0</v>
      </c>
      <c r="N135" s="360"/>
      <c r="O135" s="434">
        <f>+O131-O134</f>
        <v>0</v>
      </c>
      <c r="P135" s="360"/>
    </row>
    <row r="136" spans="1:16" ht="15.75" thickBot="1" x14ac:dyDescent="0.3">
      <c r="A136" s="360"/>
      <c r="B136" s="618" t="s">
        <v>316</v>
      </c>
      <c r="C136" s="619"/>
      <c r="D136" s="619"/>
      <c r="E136" s="619"/>
      <c r="F136" s="619"/>
      <c r="G136" s="620"/>
      <c r="H136" s="360"/>
      <c r="I136" s="451">
        <f>(I134*$H134)+(I135*$H135)</f>
        <v>0</v>
      </c>
      <c r="J136" s="360"/>
      <c r="K136" s="451">
        <f>(K134*$H134)+(K135*$H135)</f>
        <v>0</v>
      </c>
      <c r="L136" s="360"/>
      <c r="M136" s="451">
        <f>(M134*$H134)+(M135*$H135)</f>
        <v>0</v>
      </c>
      <c r="N136" s="360"/>
      <c r="O136" s="451">
        <f>(O134*$H134)+(O135*$H135)</f>
        <v>0</v>
      </c>
      <c r="P136" s="360"/>
    </row>
    <row r="137" spans="1:16" ht="15.75" thickTop="1" x14ac:dyDescent="0.25">
      <c r="A137" s="360"/>
      <c r="B137" s="458"/>
      <c r="C137" s="458"/>
      <c r="D137" s="458"/>
      <c r="E137" s="458"/>
      <c r="F137" s="458"/>
      <c r="G137" s="458"/>
      <c r="H137" s="360"/>
      <c r="I137" s="457"/>
      <c r="J137" s="360"/>
      <c r="K137" s="457"/>
      <c r="L137" s="360"/>
      <c r="M137" s="457"/>
      <c r="N137" s="360"/>
      <c r="O137" s="457"/>
      <c r="P137" s="360"/>
    </row>
    <row r="138" spans="1:16" x14ac:dyDescent="0.25">
      <c r="A138" s="360"/>
      <c r="B138" s="621" t="s">
        <v>322</v>
      </c>
      <c r="C138" s="622"/>
      <c r="D138" s="622"/>
      <c r="E138" s="622"/>
      <c r="F138" s="622"/>
      <c r="G138" s="623"/>
      <c r="H138" s="360"/>
      <c r="I138" s="434">
        <f>+I136-I139</f>
        <v>0</v>
      </c>
      <c r="J138" s="360"/>
      <c r="K138" s="457"/>
      <c r="L138" s="360"/>
      <c r="M138" s="434">
        <f>+M136-M139</f>
        <v>0</v>
      </c>
      <c r="N138" s="360"/>
      <c r="O138" s="457"/>
      <c r="P138" s="360"/>
    </row>
    <row r="139" spans="1:16" x14ac:dyDescent="0.25">
      <c r="A139" s="360"/>
      <c r="B139" s="621" t="s">
        <v>323</v>
      </c>
      <c r="C139" s="622"/>
      <c r="D139" s="622"/>
      <c r="E139" s="622"/>
      <c r="F139" s="622"/>
      <c r="G139" s="623"/>
      <c r="H139" s="360"/>
      <c r="I139" s="434">
        <f>IF(I116&gt;0,I116/I131*I136,0)</f>
        <v>0</v>
      </c>
      <c r="J139" s="360"/>
      <c r="K139" s="457"/>
      <c r="L139" s="360"/>
      <c r="M139" s="434">
        <f>IF(M116&gt;0,M116/M131*M136,0)</f>
        <v>0</v>
      </c>
      <c r="N139" s="360"/>
      <c r="O139" s="457"/>
      <c r="P139" s="360"/>
    </row>
    <row r="140" spans="1:16" ht="15.75" thickBot="1" x14ac:dyDescent="0.3">
      <c r="A140" s="360"/>
      <c r="B140" s="618" t="s">
        <v>324</v>
      </c>
      <c r="C140" s="619"/>
      <c r="D140" s="619"/>
      <c r="E140" s="619"/>
      <c r="F140" s="619"/>
      <c r="G140" s="620"/>
      <c r="H140" s="360"/>
      <c r="I140" s="451">
        <f>+I138+I139</f>
        <v>0</v>
      </c>
      <c r="J140" s="360"/>
      <c r="K140" s="457"/>
      <c r="L140" s="360"/>
      <c r="M140" s="451">
        <f>+M138+M139</f>
        <v>0</v>
      </c>
      <c r="N140" s="360"/>
      <c r="O140" s="457"/>
      <c r="P140" s="360"/>
    </row>
    <row r="141" spans="1:16" ht="15.75" thickTop="1" x14ac:dyDescent="0.25">
      <c r="A141" s="360"/>
      <c r="B141" s="360"/>
      <c r="C141" s="360"/>
      <c r="D141" s="360"/>
      <c r="E141" s="360"/>
      <c r="F141" s="360"/>
      <c r="G141" s="360"/>
      <c r="H141" s="360"/>
      <c r="I141" s="360"/>
      <c r="J141" s="360"/>
      <c r="K141" s="360"/>
      <c r="L141" s="360"/>
      <c r="M141" s="396"/>
      <c r="N141" s="360"/>
      <c r="O141" s="360"/>
      <c r="P141" s="360"/>
    </row>
    <row r="142" spans="1:16" ht="15.75" thickBot="1" x14ac:dyDescent="0.3">
      <c r="A142" s="360"/>
      <c r="B142" s="624" t="s">
        <v>326</v>
      </c>
      <c r="C142" s="625"/>
      <c r="D142" s="625"/>
      <c r="E142" s="625"/>
      <c r="F142" s="625"/>
      <c r="G142" s="626"/>
      <c r="H142" s="360"/>
      <c r="I142" s="360"/>
      <c r="J142" s="360"/>
      <c r="K142" s="459">
        <f>+I136+K136</f>
        <v>0</v>
      </c>
      <c r="L142" s="360"/>
      <c r="M142" s="396"/>
      <c r="N142" s="360"/>
      <c r="O142" s="459">
        <f>+O136+M136</f>
        <v>0</v>
      </c>
      <c r="P142" s="360"/>
    </row>
    <row r="143" spans="1:16" ht="15.75" thickTop="1" x14ac:dyDescent="0.25">
      <c r="A143" s="360"/>
      <c r="B143" s="360"/>
      <c r="C143" s="360"/>
      <c r="D143" s="360"/>
      <c r="E143" s="360"/>
      <c r="F143" s="360"/>
      <c r="G143" s="360"/>
      <c r="H143" s="360"/>
      <c r="I143" s="360"/>
      <c r="J143" s="360"/>
      <c r="K143" s="360"/>
      <c r="L143" s="360"/>
      <c r="M143" s="396"/>
      <c r="N143" s="360"/>
      <c r="O143" s="360"/>
      <c r="P143" s="360"/>
    </row>
    <row r="144" spans="1:16" x14ac:dyDescent="0.25">
      <c r="A144" s="360"/>
      <c r="B144" s="621" t="s">
        <v>238</v>
      </c>
      <c r="C144" s="622"/>
      <c r="D144" s="622"/>
      <c r="E144" s="622"/>
      <c r="F144" s="622"/>
      <c r="G144" s="623"/>
      <c r="H144" s="360"/>
      <c r="I144" s="360"/>
      <c r="J144" s="360"/>
      <c r="K144" s="434">
        <f>-'Année 1 - à compléter'!$I$55</f>
        <v>0</v>
      </c>
      <c r="L144" s="360"/>
      <c r="M144" s="396"/>
      <c r="N144" s="360"/>
      <c r="O144" s="434">
        <f>-'Année 2 - à compléter'!$I$55</f>
        <v>0</v>
      </c>
      <c r="P144" s="360"/>
    </row>
    <row r="145" spans="1:16" x14ac:dyDescent="0.25">
      <c r="A145" s="360"/>
      <c r="B145" s="621" t="s">
        <v>333</v>
      </c>
      <c r="C145" s="622"/>
      <c r="D145" s="622"/>
      <c r="E145" s="622"/>
      <c r="F145" s="622"/>
      <c r="G145" s="623"/>
      <c r="H145" s="360"/>
      <c r="I145" s="360"/>
      <c r="J145" s="360"/>
      <c r="K145" s="434">
        <f>+'Année 1 - à compléter'!$I$56</f>
        <v>0</v>
      </c>
      <c r="L145" s="360"/>
      <c r="M145" s="396"/>
      <c r="N145" s="360"/>
      <c r="O145" s="434">
        <f>+'Année 2 - à compléter'!$I$56</f>
        <v>0</v>
      </c>
      <c r="P145" s="360"/>
    </row>
    <row r="146" spans="1:16" ht="15.75" thickBot="1" x14ac:dyDescent="0.3">
      <c r="A146" s="360"/>
      <c r="B146" s="624" t="s">
        <v>115</v>
      </c>
      <c r="C146" s="625"/>
      <c r="D146" s="625"/>
      <c r="E146" s="625"/>
      <c r="F146" s="625"/>
      <c r="G146" s="626"/>
      <c r="H146" s="360"/>
      <c r="I146" s="360"/>
      <c r="J146" s="360"/>
      <c r="K146" s="459">
        <f>IF(K142+K144+K145&gt;0,K142+K144+K145,0)</f>
        <v>0</v>
      </c>
      <c r="L146" s="360"/>
      <c r="M146" s="396"/>
      <c r="N146" s="360"/>
      <c r="O146" s="459">
        <f>IF(O142+O144+O145&gt;0,O142+O144+O145,0)</f>
        <v>0</v>
      </c>
      <c r="P146" s="360"/>
    </row>
    <row r="147" spans="1:16" ht="15.75" thickTop="1" x14ac:dyDescent="0.25">
      <c r="A147" s="360"/>
      <c r="B147" s="360"/>
      <c r="C147" s="360"/>
      <c r="D147" s="360"/>
      <c r="E147" s="360"/>
      <c r="F147" s="360"/>
      <c r="G147" s="360"/>
      <c r="H147" s="360"/>
      <c r="I147" s="360"/>
      <c r="J147" s="360"/>
      <c r="K147" s="360"/>
      <c r="L147" s="360"/>
      <c r="M147" s="396"/>
      <c r="N147" s="360"/>
      <c r="O147" s="360"/>
      <c r="P147" s="360"/>
    </row>
    <row r="148" spans="1:16" x14ac:dyDescent="0.25">
      <c r="A148" s="360"/>
      <c r="B148" s="360"/>
      <c r="C148" s="360"/>
      <c r="D148" s="360"/>
      <c r="E148" s="360"/>
      <c r="F148" s="360"/>
      <c r="G148" s="360"/>
      <c r="H148" s="360"/>
      <c r="I148" s="360"/>
      <c r="J148" s="360"/>
      <c r="K148" s="360"/>
      <c r="L148" s="360"/>
      <c r="M148" s="396"/>
      <c r="N148" s="360"/>
      <c r="O148" s="360"/>
      <c r="P148" s="360"/>
    </row>
  </sheetData>
  <sheetProtection algorithmName="SHA-512" hashValue="9ywQkv1jc9XhZK3gTS55kXYgRflJpXGNKg0ZcCzvWcv08SSi6YDdFX/TWRIQTIrcjYUetVU/pVz16PitJWnpag==" saltValue="c0S2dMK81h/Psh2/Q67xdg==" spinCount="100000" sheet="1" objects="1" scenarios="1"/>
  <mergeCells count="74">
    <mergeCell ref="B135:G135"/>
    <mergeCell ref="B101:G101"/>
    <mergeCell ref="B144:G144"/>
    <mergeCell ref="B145:G145"/>
    <mergeCell ref="B146:G146"/>
    <mergeCell ref="B139:G139"/>
    <mergeCell ref="B140:G140"/>
    <mergeCell ref="B138:G138"/>
    <mergeCell ref="B136:G136"/>
    <mergeCell ref="B142:G142"/>
    <mergeCell ref="B107:G107"/>
    <mergeCell ref="B108:G108"/>
    <mergeCell ref="B109:G109"/>
    <mergeCell ref="B110:G110"/>
    <mergeCell ref="B114:G114"/>
    <mergeCell ref="B115:G115"/>
    <mergeCell ref="B122:G122"/>
    <mergeCell ref="B123:G123"/>
    <mergeCell ref="B112:G112"/>
    <mergeCell ref="B116:G116"/>
    <mergeCell ref="B118:G118"/>
    <mergeCell ref="B124:G124"/>
    <mergeCell ref="B131:G131"/>
    <mergeCell ref="B129:G129"/>
    <mergeCell ref="B130:G130"/>
    <mergeCell ref="B134:G134"/>
    <mergeCell ref="I92:K92"/>
    <mergeCell ref="M92:O92"/>
    <mergeCell ref="B105:G105"/>
    <mergeCell ref="B94:G94"/>
    <mergeCell ref="B95:G95"/>
    <mergeCell ref="B99:G99"/>
    <mergeCell ref="B100:G100"/>
    <mergeCell ref="B96:G96"/>
    <mergeCell ref="B68:G68"/>
    <mergeCell ref="B69:G69"/>
    <mergeCell ref="B70:G70"/>
    <mergeCell ref="B55:G55"/>
    <mergeCell ref="B56:G56"/>
    <mergeCell ref="B61:G61"/>
    <mergeCell ref="B62:G62"/>
    <mergeCell ref="B63:G63"/>
    <mergeCell ref="B74:G74"/>
    <mergeCell ref="B18:G18"/>
    <mergeCell ref="B20:G20"/>
    <mergeCell ref="B22:G22"/>
    <mergeCell ref="B19:G19"/>
    <mergeCell ref="B21:G21"/>
    <mergeCell ref="B23:G23"/>
    <mergeCell ref="B49:G49"/>
    <mergeCell ref="B31:G31"/>
    <mergeCell ref="B32:G32"/>
    <mergeCell ref="B33:G33"/>
    <mergeCell ref="B34:G34"/>
    <mergeCell ref="B35:G35"/>
    <mergeCell ref="B41:G41"/>
    <mergeCell ref="B64:G64"/>
    <mergeCell ref="B66:G66"/>
    <mergeCell ref="B24:G24"/>
    <mergeCell ref="B25:G25"/>
    <mergeCell ref="B83:G83"/>
    <mergeCell ref="B87:G87"/>
    <mergeCell ref="B75:G75"/>
    <mergeCell ref="B77:G77"/>
    <mergeCell ref="B79:G79"/>
    <mergeCell ref="B80:G80"/>
    <mergeCell ref="B81:G81"/>
    <mergeCell ref="B42:G42"/>
    <mergeCell ref="B46:G46"/>
    <mergeCell ref="B47:G47"/>
    <mergeCell ref="B48:G48"/>
    <mergeCell ref="B28:G28"/>
    <mergeCell ref="B71:G71"/>
    <mergeCell ref="B73:G73"/>
  </mergeCells>
  <pageMargins left="0.7" right="0.7" top="0.75" bottom="0.75" header="0.3" footer="0.3"/>
  <pageSetup scale="52" fitToHeight="0" orientation="portrait" r:id="rId1"/>
  <colBreaks count="1" manualBreakCount="1">
    <brk id="13" max="104857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5961-EBE4-47F6-877C-35F200DADA41}">
  <sheetPr codeName="Feuil3"/>
  <dimension ref="A4:J35"/>
  <sheetViews>
    <sheetView workbookViewId="0">
      <selection activeCell="L24" sqref="L24"/>
    </sheetView>
  </sheetViews>
  <sheetFormatPr baseColWidth="10" defaultColWidth="11.42578125" defaultRowHeight="15" x14ac:dyDescent="0.25"/>
  <cols>
    <col min="2" max="2" width="11.42578125" bestFit="1" customWidth="1"/>
    <col min="3" max="3" width="14.85546875" customWidth="1"/>
    <col min="10" max="10" width="11.42578125" style="220"/>
  </cols>
  <sheetData>
    <row r="4" spans="1:9" x14ac:dyDescent="0.25">
      <c r="A4" t="s">
        <v>222</v>
      </c>
    </row>
    <row r="5" spans="1:9" x14ac:dyDescent="0.25">
      <c r="A5" t="s">
        <v>223</v>
      </c>
    </row>
    <row r="6" spans="1:9" x14ac:dyDescent="0.25">
      <c r="A6">
        <v>2025</v>
      </c>
      <c r="B6" s="152">
        <v>18571</v>
      </c>
    </row>
    <row r="7" spans="1:9" x14ac:dyDescent="0.25">
      <c r="A7">
        <v>2026</v>
      </c>
      <c r="B7" s="152">
        <v>18952</v>
      </c>
    </row>
    <row r="8" spans="1:9" x14ac:dyDescent="0.25">
      <c r="A8">
        <v>2027</v>
      </c>
      <c r="B8" s="237">
        <f>+B7*1.03</f>
        <v>19520.560000000001</v>
      </c>
      <c r="C8" t="s">
        <v>345</v>
      </c>
    </row>
    <row r="9" spans="1:9" x14ac:dyDescent="0.25">
      <c r="A9">
        <v>2028</v>
      </c>
      <c r="B9" s="237">
        <f t="shared" ref="B9:B16" si="0">+B8*1.03</f>
        <v>20106.176800000001</v>
      </c>
    </row>
    <row r="10" spans="1:9" x14ac:dyDescent="0.25">
      <c r="A10">
        <v>2029</v>
      </c>
      <c r="B10" s="237">
        <f t="shared" si="0"/>
        <v>20709.362104000003</v>
      </c>
      <c r="H10" s="236"/>
      <c r="I10" s="235"/>
    </row>
    <row r="11" spans="1:9" x14ac:dyDescent="0.25">
      <c r="A11">
        <v>2030</v>
      </c>
      <c r="B11" s="237">
        <f t="shared" si="0"/>
        <v>21330.642967120006</v>
      </c>
      <c r="H11" s="236"/>
      <c r="I11" s="235"/>
    </row>
    <row r="12" spans="1:9" x14ac:dyDescent="0.25">
      <c r="A12">
        <v>2031</v>
      </c>
      <c r="B12" s="237">
        <f t="shared" si="0"/>
        <v>21970.562256133606</v>
      </c>
      <c r="H12" s="236"/>
      <c r="I12" s="235"/>
    </row>
    <row r="13" spans="1:9" x14ac:dyDescent="0.25">
      <c r="A13">
        <v>2032</v>
      </c>
      <c r="B13" s="237">
        <f t="shared" si="0"/>
        <v>22629.679123817616</v>
      </c>
      <c r="H13" s="236"/>
      <c r="I13" s="235"/>
    </row>
    <row r="14" spans="1:9" x14ac:dyDescent="0.25">
      <c r="A14">
        <v>2033</v>
      </c>
      <c r="B14" s="237">
        <f t="shared" si="0"/>
        <v>23308.569497532146</v>
      </c>
      <c r="H14" s="236"/>
      <c r="I14" s="235"/>
    </row>
    <row r="15" spans="1:9" x14ac:dyDescent="0.25">
      <c r="A15">
        <v>2034</v>
      </c>
      <c r="B15" s="237">
        <f t="shared" si="0"/>
        <v>24007.82658245811</v>
      </c>
      <c r="H15" s="236"/>
      <c r="I15" s="235"/>
    </row>
    <row r="16" spans="1:9" x14ac:dyDescent="0.25">
      <c r="A16">
        <v>2035</v>
      </c>
      <c r="B16" s="237">
        <f t="shared" si="0"/>
        <v>24728.061379931853</v>
      </c>
      <c r="H16" s="236"/>
      <c r="I16" s="235"/>
    </row>
    <row r="17" spans="1:9" x14ac:dyDescent="0.25">
      <c r="H17" s="236"/>
      <c r="I17" s="235"/>
    </row>
    <row r="18" spans="1:9" x14ac:dyDescent="0.25">
      <c r="H18" s="236"/>
      <c r="I18" s="235"/>
    </row>
    <row r="19" spans="1:9" x14ac:dyDescent="0.25">
      <c r="A19" t="s">
        <v>224</v>
      </c>
    </row>
    <row r="20" spans="1:9" x14ac:dyDescent="0.25">
      <c r="A20" t="s">
        <v>225</v>
      </c>
    </row>
    <row r="21" spans="1:9" x14ac:dyDescent="0.25">
      <c r="A21" t="s">
        <v>226</v>
      </c>
    </row>
    <row r="22" spans="1:9" x14ac:dyDescent="0.25">
      <c r="A22" s="193" t="s">
        <v>229</v>
      </c>
    </row>
    <row r="23" spans="1:9" x14ac:dyDescent="0.25">
      <c r="A23" t="s">
        <v>230</v>
      </c>
    </row>
    <row r="24" spans="1:9" ht="90" x14ac:dyDescent="0.25">
      <c r="B24" s="192" t="s">
        <v>227</v>
      </c>
      <c r="C24" s="192" t="s">
        <v>228</v>
      </c>
    </row>
    <row r="25" spans="1:9" x14ac:dyDescent="0.25">
      <c r="A25">
        <v>2025</v>
      </c>
      <c r="B25" s="152">
        <v>71300</v>
      </c>
      <c r="C25" s="152">
        <f>+B25*2.5</f>
        <v>178250</v>
      </c>
    </row>
    <row r="26" spans="1:9" x14ac:dyDescent="0.25">
      <c r="A26">
        <v>2026</v>
      </c>
      <c r="B26" s="152">
        <v>74600</v>
      </c>
      <c r="C26" s="152">
        <f t="shared" ref="C26:C35" si="1">+B26*2.5</f>
        <v>186500</v>
      </c>
    </row>
    <row r="27" spans="1:9" x14ac:dyDescent="0.25">
      <c r="A27">
        <v>2027</v>
      </c>
      <c r="B27" s="237">
        <f>+B26*1.045</f>
        <v>77957</v>
      </c>
      <c r="C27" s="152">
        <f t="shared" si="1"/>
        <v>194892.5</v>
      </c>
      <c r="D27" t="s">
        <v>346</v>
      </c>
    </row>
    <row r="28" spans="1:9" x14ac:dyDescent="0.25">
      <c r="A28">
        <v>2028</v>
      </c>
      <c r="B28" s="237">
        <f t="shared" ref="B28:B35" si="2">+B27*1.045</f>
        <v>81465.064999999988</v>
      </c>
      <c r="C28" s="152">
        <f t="shared" si="1"/>
        <v>203662.66249999998</v>
      </c>
      <c r="H28" s="152"/>
    </row>
    <row r="29" spans="1:9" x14ac:dyDescent="0.25">
      <c r="A29">
        <v>2029</v>
      </c>
      <c r="B29" s="237">
        <f t="shared" si="2"/>
        <v>85130.992924999984</v>
      </c>
      <c r="C29" s="152">
        <f t="shared" si="1"/>
        <v>212827.48231249995</v>
      </c>
      <c r="H29" s="152"/>
    </row>
    <row r="30" spans="1:9" x14ac:dyDescent="0.25">
      <c r="A30">
        <v>2030</v>
      </c>
      <c r="B30" s="237">
        <f t="shared" si="2"/>
        <v>88961.88760662498</v>
      </c>
      <c r="C30" s="152">
        <f t="shared" si="1"/>
        <v>222404.71901656245</v>
      </c>
    </row>
    <row r="31" spans="1:9" x14ac:dyDescent="0.25">
      <c r="A31">
        <v>2031</v>
      </c>
      <c r="B31" s="237">
        <f t="shared" si="2"/>
        <v>92965.172548923103</v>
      </c>
      <c r="C31" s="152">
        <f t="shared" si="1"/>
        <v>232412.93137230776</v>
      </c>
    </row>
    <row r="32" spans="1:9" x14ac:dyDescent="0.25">
      <c r="A32">
        <v>2032</v>
      </c>
      <c r="B32" s="237">
        <f t="shared" si="2"/>
        <v>97148.605313624634</v>
      </c>
      <c r="C32" s="152">
        <f t="shared" si="1"/>
        <v>242871.51328406157</v>
      </c>
    </row>
    <row r="33" spans="1:3" x14ac:dyDescent="0.25">
      <c r="A33">
        <v>2033</v>
      </c>
      <c r="B33" s="237">
        <f t="shared" si="2"/>
        <v>101520.29255273774</v>
      </c>
      <c r="C33" s="152">
        <f t="shared" si="1"/>
        <v>253800.73138184435</v>
      </c>
    </row>
    <row r="34" spans="1:3" x14ac:dyDescent="0.25">
      <c r="A34">
        <v>2034</v>
      </c>
      <c r="B34" s="237">
        <f t="shared" si="2"/>
        <v>106088.70571761092</v>
      </c>
      <c r="C34" s="152">
        <f t="shared" si="1"/>
        <v>265221.76429402729</v>
      </c>
    </row>
    <row r="35" spans="1:3" x14ac:dyDescent="0.25">
      <c r="A35">
        <v>2035</v>
      </c>
      <c r="B35" s="237">
        <f t="shared" si="2"/>
        <v>110862.69747490341</v>
      </c>
      <c r="C35" s="152">
        <f t="shared" si="1"/>
        <v>277156.74368725851</v>
      </c>
    </row>
  </sheetData>
  <sheetProtection algorithmName="SHA-512" hashValue="nKmdYgnWL39pEzcL5THEdLLvg6WIHyLsq2YoQZZLO8iaCMY9ndImHA7MAphBNt1VTyLYNtUftK7BaGSilC4OaA==" saltValue="cv+jpQTxBk85FGpg0YILzQ==" spinCount="100000" sheet="1" objects="1" scenarios="1"/>
  <hyperlinks>
    <hyperlink ref="A22" r:id="rId1" display="https://www.canada.ca/fr/agence-revenu/services/impot/entreprises/sujets/retenues-paie/retenues-paie-cotisations/regime-pensions-canada-rpc/taux-cotisations-rpc-maximums-exemptions.html" xr:uid="{5520BAEF-4D06-49AE-9706-FBF725BC90B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06632-4DE6-4159-BD34-17D0C5CEE904}">
  <dimension ref="A3:A16"/>
  <sheetViews>
    <sheetView workbookViewId="0"/>
  </sheetViews>
  <sheetFormatPr baseColWidth="10" defaultRowHeight="15" x14ac:dyDescent="0.25"/>
  <sheetData>
    <row r="3" spans="1:1" x14ac:dyDescent="0.25">
      <c r="A3" t="s">
        <v>169</v>
      </c>
    </row>
    <row r="4" spans="1:1" x14ac:dyDescent="0.25">
      <c r="A4" t="s">
        <v>170</v>
      </c>
    </row>
    <row r="7" spans="1:1" x14ac:dyDescent="0.25">
      <c r="A7" s="182" t="s">
        <v>172</v>
      </c>
    </row>
    <row r="8" spans="1:1" x14ac:dyDescent="0.25">
      <c r="A8" s="182" t="s">
        <v>173</v>
      </c>
    </row>
    <row r="9" spans="1:1" x14ac:dyDescent="0.25">
      <c r="A9" s="182" t="s">
        <v>174</v>
      </c>
    </row>
    <row r="10" spans="1:1" x14ac:dyDescent="0.25">
      <c r="A10" s="182" t="s">
        <v>175</v>
      </c>
    </row>
    <row r="11" spans="1:1" x14ac:dyDescent="0.25">
      <c r="A11" s="182" t="s">
        <v>176</v>
      </c>
    </row>
    <row r="12" spans="1:1" x14ac:dyDescent="0.25">
      <c r="A12" s="182" t="s">
        <v>177</v>
      </c>
    </row>
    <row r="15" spans="1:1" x14ac:dyDescent="0.25">
      <c r="A15" s="182" t="s">
        <v>201</v>
      </c>
    </row>
    <row r="16" spans="1:1" x14ac:dyDescent="0.25">
      <c r="A16" s="182" t="s">
        <v>202</v>
      </c>
    </row>
  </sheetData>
  <sheetProtection algorithmName="SHA-512" hashValue="qNksSPJXv/pbr5cSJwfdx0GmA3NaZRZy0ncrXCJbzKIsXvV8z6yS6JaXfWOaV89E8YiMM+pYOO0qhNyjFYjWVQ==" saltValue="vvzHjzGUZ49XFOi31gLAl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0E86690639D1D843876D95FC0067748B" ma:contentTypeVersion="16" ma:contentTypeDescription="Document content type for EY Interact My Documents" ma:contentTypeScope="" ma:versionID="207e80572e8005b42ce52c7c132fbbe6">
  <xsd:schema xmlns:xsd="http://www.w3.org/2001/XMLSchema" xmlns:xs="http://www.w3.org/2001/XMLSchema" xmlns:p="http://schemas.microsoft.com/office/2006/metadata/properties" xmlns:ns2="b9b6ad00-79e2-4a9d-8c9c-b7f636eaf739" xmlns:ns3="35818088-e62d-4edf-bbb6-409430aef268" xmlns:ns5="4f287a07-1cdd-40b9-8719-d7ca1fc828d3" xmlns:ns6="dfe04167-7bf6-4262-921c-212a7ca9f51c" xmlns:ns7="247d4d6f-3d39-43ac-a38d-c123eabbe7f8" targetNamespace="http://schemas.microsoft.com/office/2006/metadata/properties" ma:root="true" ma:fieldsID="4cd4ff21b8d4d9e11bd1b4357050b82d" ns2:_="" ns3:_="" ns5:_="" ns6:_="" ns7:_="">
    <xsd:import namespace="b9b6ad00-79e2-4a9d-8c9c-b7f636eaf739"/>
    <xsd:import namespace="35818088-e62d-4edf-bbb6-409430aef268"/>
    <xsd:import namespace="4f287a07-1cdd-40b9-8719-d7ca1fc828d3"/>
    <xsd:import namespace="dfe04167-7bf6-4262-921c-212a7ca9f51c"/>
    <xsd:import namespace="247d4d6f-3d39-43ac-a38d-c123eabbe7f8"/>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2:_dlc_DocId" minOccurs="0"/>
                <xsd:element ref="ns2:_dlc_DocIdUrl" minOccurs="0"/>
                <xsd:element ref="ns2:_dlc_DocIdPersistId"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3:TDMDocumentType" minOccurs="0"/>
                <xsd:element ref="ns3:DocumentStatus" minOccurs="0"/>
                <xsd:element ref="ns3:Owner"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7:EYICARPAStatus" minOccurs="0"/>
                <xsd:element ref="ns7:MediaServiceMetadata" minOccurs="0"/>
                <xsd:element ref="ns7:MediaServiceFastMetadata" minOccurs="0"/>
                <xsd:element ref="ns7: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6ad00-79e2-4a9d-8c9c-b7f636eaf739"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Canada|62bd6bfa-f739-49e3-9999-82059d73c7de"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4b2111e9-0597-4091-812e-58c4211cae25}" ma:internalName="TaxCatchAll" ma:showField="CatchAllData" ma:web="b9b6ad00-79e2-4a9d-8c9c-b7f636eaf739">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Quantitative Services|8ac922a9-ccce-4035-83d6-3ab1113bed22"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4b2111e9-0597-4091-812e-58c4211cae25}" ma:internalName="TaxCatchAllLabel" ma:readOnly="true" ma:showField="CatchAllDataLabel" ma:web="b9b6ad00-79e2-4a9d-8c9c-b7f636eaf7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Investissement Québec" ma:hidden="true" ma:internalName="ClientName" ma:readOnly="false">
      <xsd:simpleType>
        <xsd:restriction base="dms:Text"/>
      </xsd:simpleType>
    </xsd:element>
    <xsd:element name="ClientNumber" ma:index="5" nillable="true" ma:displayName="Client Number" ma:default="11202067" ma:hidden="true" ma:internalName="ClientNumber" ma:readOnly="false">
      <xsd:simpleType>
        <xsd:restriction base="dms:Text"/>
      </xsd:simpleType>
    </xsd:element>
    <xsd:element name="EngagementName" ma:index="6" nillable="true" ma:displayName="Engagement Name" ma:default="IQ RSDE RD 2026" ma:hidden="true" ma:internalName="EngagementName" ma:readOnly="false">
      <xsd:simpleType>
        <xsd:restriction base="dms:Note"/>
      </xsd:simpleType>
    </xsd:element>
    <xsd:element name="EngagementNumber" ma:index="7" nillable="true" ma:displayName="Engagement Number" ma:default="E-70048218;" ma:hidden="true" ma:internalName="EngagementNumber" ma:readOnly="false">
      <xsd:simpleType>
        <xsd:restriction base="dms:Note"/>
      </xsd:simple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2026"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element name="TDMDocumentType" ma:index="31"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32"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33" nillable="true" ma:displayName="Owner"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47d4d6f-3d39-43ac-a38d-c123eabbe7f8"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ma:readOnly="false">
      <xsd:simpleType>
        <xsd:restriction base="dms:Text">
          <xsd:maxLength value="255"/>
        </xsd:restriction>
      </xsd:simpleType>
    </xsd:element>
    <xsd:element name="EYICARPAStatus" ma:index="40" nillable="true" ma:displayName="RPA Status" ma:format="Dropdown" ma:internalName="EYICARPAStatus">
      <xsd:simpleType>
        <xsd:restriction base="dms:Choice">
          <xsd:enumeration value="1 Ready"/>
          <xsd:enumeration value="2 Ready for eFile"/>
          <xsd:enumeration value="3 Ready for printing"/>
          <xsd:enumeration value="4 Ready for posting"/>
          <xsd:enumeration value="5 Complete"/>
          <xsd:enumeration value="6 RPA Complete"/>
          <xsd:enumeration value="7 RPA Upload"/>
        </xsd:restriction>
      </xsd:simpleType>
    </xsd:element>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SearchProperties" ma:index="4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pyDocID xmlns="4f287a07-1cdd-40b9-8719-d7ca1fc828d3" xsi:nil="true"/>
    <TaxMonth xmlns="35818088-e62d-4edf-bbb6-409430aef268" xsi:nil="true"/>
    <i30a3f0cbe9246d398b542fccc386778 xmlns="b9b6ad00-79e2-4a9d-8c9c-b7f636eaf739">
      <Terms xmlns="http://schemas.microsoft.com/office/infopath/2007/PartnerControls">
        <TermInfo xmlns="http://schemas.microsoft.com/office/infopath/2007/PartnerControls">
          <TermName xmlns="http://schemas.microsoft.com/office/infopath/2007/PartnerControls">Quantitative Services</TermName>
          <TermId xmlns="http://schemas.microsoft.com/office/infopath/2007/PartnerControls">8ac922a9-ccce-4035-83d6-3ab1113bed22</TermId>
        </TermInfo>
      </Terms>
    </i30a3f0cbe9246d398b542fccc386778>
    <TaxYear xmlns="35818088-e62d-4edf-bbb6-409430aef268">2026</TaxYear>
    <GearLink xmlns="dfe04167-7bf6-4262-921c-212a7ca9f51c">
      <Url xsi:nil="true"/>
      <Description xsi:nil="true"/>
    </GearLink>
    <Entity xmlns="35818088-e62d-4edf-bbb6-409430aef268" xsi:nil="true"/>
    <EngagementName xmlns="35818088-e62d-4edf-bbb6-409430aef268">IQ RSDE RD 2026</EngagementName>
    <AdditionalAttribute xmlns="35818088-e62d-4edf-bbb6-409430aef268" xsi:nil="true"/>
    <TaxQuarter xmlns="35818088-e62d-4edf-bbb6-409430aef268">N/A</TaxQuarter>
    <EYICARPAStatus xmlns="247d4d6f-3d39-43ac-a38d-c123eabbe7f8" xsi:nil="true"/>
    <_dlc_DocId xmlns="b9b6ad00-79e2-4a9d-8c9c-b7f636eaf739">CAN39778-1429940408-80</_dlc_DocId>
    <CopiedBy xmlns="35818088-e62d-4edf-bbb6-409430aef268">
      <UserInfo>
        <DisplayName/>
        <AccountId xsi:nil="true"/>
        <AccountType/>
      </UserInfo>
    </CopiedBy>
    <i30a3f0cbe9246d398b542fccc396778 xmlns="b9b6ad00-79e2-4a9d-8c9c-b7f636eaf739">
      <Terms xmlns="http://schemas.microsoft.com/office/infopath/2007/PartnerControls">
        <TermInfo xmlns="http://schemas.microsoft.com/office/infopath/2007/PartnerControls">
          <TermName xmlns="http://schemas.microsoft.com/office/infopath/2007/PartnerControls">Canada</TermName>
          <TermId xmlns="http://schemas.microsoft.com/office/infopath/2007/PartnerControls">62bd6bfa-f739-49e3-9999-82059d73c7de</TermId>
        </TermInfo>
      </Terms>
    </i30a3f0cbe9246d398b542fccc396778>
    <TDMDocumentType xmlns="35818088-e62d-4edf-bbb6-409430aef268">Workpaper</TDMDocumentType>
    <ClientName xmlns="35818088-e62d-4edf-bbb6-409430aef268">Investissement Québec</ClientName>
    <ClientNumber xmlns="35818088-e62d-4edf-bbb6-409430aef268">11202067</ClientNumber>
    <Knowledge xmlns="35818088-e62d-4edf-bbb6-409430aef268">false</Knowledge>
    <Owner xmlns="35818088-e62d-4edf-bbb6-409430aef268">
      <UserInfo>
        <DisplayName/>
        <AccountId xsi:nil="true"/>
        <AccountType/>
      </UserInfo>
    </Owner>
    <Importedfrom xmlns="35818088-e62d-4edf-bbb6-409430aef268" xsi:nil="true"/>
    <DocumentStatus xmlns="35818088-e62d-4edf-bbb6-409430aef268" xsi:nil="true"/>
    <Obsolete xmlns="35818088-e62d-4edf-bbb6-409430aef268">false</Obsolete>
    <EngagementNumber xmlns="35818088-e62d-4edf-bbb6-409430aef268">E-70048218;</EngagementNumber>
    <DocumentSignificance xmlns="247d4d6f-3d39-43ac-a38d-c123eabbe7f8" xsi:nil="true"/>
    <Sourcemetadata xmlns="35818088-e62d-4edf-bbb6-409430aef268" xsi:nil="true"/>
    <TaxCatchAll xmlns="b9b6ad00-79e2-4a9d-8c9c-b7f636eaf739">
      <Value>2</Value>
      <Value>1</Value>
    </TaxCatchAll>
    <CopiedOn xmlns="35818088-e62d-4edf-bbb6-409430aef268" xsi:nil="true"/>
    <CopyAudit xmlns="35818088-e62d-4edf-bbb6-409430aef268">
      <Url xsi:nil="true"/>
      <Description xsi:nil="true"/>
    </CopyAudit>
    <_dlc_DocIdUrl xmlns="b9b6ad00-79e2-4a9d-8c9c-b7f636eaf739">
      <Url>https://eycanada.sharepoint.com/sites/eyimdCAN-D00055230-M/_layouts/15/DocIdRedir.aspx?ID=CAN39778-1429940408-80</Url>
      <Description>CAN39778-1429940408-80</Description>
    </_dlc_DocIdUrl>
  </documentManagement>
</p:properties>
</file>

<file path=customXml/itemProps1.xml><?xml version="1.0" encoding="utf-8"?>
<ds:datastoreItem xmlns:ds="http://schemas.openxmlformats.org/officeDocument/2006/customXml" ds:itemID="{7FE6648C-ED7F-4909-97F9-AAE9EA114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6ad00-79e2-4a9d-8c9c-b7f636eaf739"/>
    <ds:schemaRef ds:uri="35818088-e62d-4edf-bbb6-409430aef268"/>
    <ds:schemaRef ds:uri="4f287a07-1cdd-40b9-8719-d7ca1fc828d3"/>
    <ds:schemaRef ds:uri="dfe04167-7bf6-4262-921c-212a7ca9f51c"/>
    <ds:schemaRef ds:uri="247d4d6f-3d39-43ac-a38d-c123eabbe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2A184-25F5-48C0-A1A6-1B57606012B8}">
  <ds:schemaRefs>
    <ds:schemaRef ds:uri="http://schemas.microsoft.com/sharepoint/events"/>
  </ds:schemaRefs>
</ds:datastoreItem>
</file>

<file path=customXml/itemProps3.xml><?xml version="1.0" encoding="utf-8"?>
<ds:datastoreItem xmlns:ds="http://schemas.openxmlformats.org/officeDocument/2006/customXml" ds:itemID="{F050FE88-E60B-4A5D-A945-AE5341C9C961}">
  <ds:schemaRefs>
    <ds:schemaRef ds:uri="http://schemas.microsoft.com/sharepoint/v3/contenttype/forms"/>
  </ds:schemaRefs>
</ds:datastoreItem>
</file>

<file path=customXml/itemProps4.xml><?xml version="1.0" encoding="utf-8"?>
<ds:datastoreItem xmlns:ds="http://schemas.openxmlformats.org/officeDocument/2006/customXml" ds:itemID="{5A7B4A6F-D029-4917-AB12-4AB5A7DE11F8}">
  <ds:schemaRefs>
    <ds:schemaRef ds:uri="http://schemas.microsoft.com/office/2006/metadata/properties"/>
    <ds:schemaRef ds:uri="http://schemas.microsoft.com/office/infopath/2007/PartnerControls"/>
    <ds:schemaRef ds:uri="4f287a07-1cdd-40b9-8719-d7ca1fc828d3"/>
    <ds:schemaRef ds:uri="35818088-e62d-4edf-bbb6-409430aef268"/>
    <ds:schemaRef ds:uri="b9b6ad00-79e2-4a9d-8c9c-b7f636eaf739"/>
    <ds:schemaRef ds:uri="dfe04167-7bf6-4262-921c-212a7ca9f51c"/>
    <ds:schemaRef ds:uri="247d4d6f-3d39-43ac-a38d-c123eabbe7f8"/>
  </ds:schemaRefs>
</ds:datastoreItem>
</file>

<file path=docMetadata/LabelInfo.xml><?xml version="1.0" encoding="utf-8"?>
<clbl:labelList xmlns:clbl="http://schemas.microsoft.com/office/2020/mipLabelMetadata">
  <clbl:label id="{baa22a13-b797-4dc9-bd29-1ed126752627}" enabled="1" method="Standard" siteId="{bb35297f-d33e-4877-bf86-05c24bfd97e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150</vt:i4>
      </vt:variant>
    </vt:vector>
  </HeadingPairs>
  <TitlesOfParts>
    <vt:vector size="157" baseType="lpstr">
      <vt:lpstr>Instructions</vt:lpstr>
      <vt:lpstr>Renseignements Gén.à compléter </vt:lpstr>
      <vt:lpstr>Année 1 - à compléter</vt:lpstr>
      <vt:lpstr>Année 2 - à compléter</vt:lpstr>
      <vt:lpstr>Détail du calcul</vt:lpstr>
      <vt:lpstr>Montants pour calcul</vt:lpstr>
      <vt:lpstr>Données</vt:lpstr>
      <vt:lpstr>'Renseignements Gén.à compléter '!ADateTransmissionDemande</vt:lpstr>
      <vt:lpstr>'Renseignements Gén.à compléter '!ANumeroConfirmationDemande</vt:lpstr>
      <vt:lpstr>Instructions!Impression_des_titres</vt:lpstr>
      <vt:lpstr>'Renseignements Gén.à compléter '!Impression_des_titres</vt:lpstr>
      <vt:lpstr>Instructions!Print_Area</vt:lpstr>
      <vt:lpstr>'Renseignements Gén.à compléter '!Print_Area</vt:lpstr>
      <vt:lpstr>Instructions!Print_Titles</vt:lpstr>
      <vt:lpstr>'Renseignements Gén.à compléter '!Print_Titles</vt:lpstr>
      <vt:lpstr>'Renseignements Gén.à compléter '!RAdresse1</vt:lpstr>
      <vt:lpstr>'Renseignements Gén.à compléter '!RAdresse10</vt:lpstr>
      <vt:lpstr>'Renseignements Gén.à compléter '!RAdresse1BP</vt:lpstr>
      <vt:lpstr>'Renseignements Gén.à compléter '!RAdresse1IF</vt:lpstr>
      <vt:lpstr>'Renseignements Gén.à compléter '!RAdresse1PC</vt:lpstr>
      <vt:lpstr>'Renseignements Gén.à compléter '!RAdresse1SC</vt:lpstr>
      <vt:lpstr>'Renseignements Gén.à compléter '!RAdresse2</vt:lpstr>
      <vt:lpstr>'Renseignements Gén.à compléter '!RAdresse2BP</vt:lpstr>
      <vt:lpstr>'Renseignements Gén.à compléter '!RAdresse2IF</vt:lpstr>
      <vt:lpstr>'Renseignements Gén.à compléter '!RAdresse2PC</vt:lpstr>
      <vt:lpstr>'Renseignements Gén.à compléter '!RAdresse2SC</vt:lpstr>
      <vt:lpstr>'Renseignements Gén.à compléter '!RAdresse3</vt:lpstr>
      <vt:lpstr>'Renseignements Gén.à compléter '!RAdresse3BP</vt:lpstr>
      <vt:lpstr>'Renseignements Gén.à compléter '!RAdresse3IF</vt:lpstr>
      <vt:lpstr>'Renseignements Gén.à compléter '!RAdresse3PC</vt:lpstr>
      <vt:lpstr>'Renseignements Gén.à compléter '!RAdresse3SC</vt:lpstr>
      <vt:lpstr>'Renseignements Gén.à compléter '!RAdresse4</vt:lpstr>
      <vt:lpstr>'Renseignements Gén.à compléter '!RAdresse5</vt:lpstr>
      <vt:lpstr>'Renseignements Gén.à compléter '!RAdresse6</vt:lpstr>
      <vt:lpstr>'Renseignements Gén.à compléter '!RAdresse7</vt:lpstr>
      <vt:lpstr>'Renseignements Gén.à compléter '!RAdresse8</vt:lpstr>
      <vt:lpstr>'Renseignements Gén.à compléter '!RAdresse9</vt:lpstr>
      <vt:lpstr>'Renseignements Gén.à compléter '!RAnneeReclamation1</vt:lpstr>
      <vt:lpstr>'Renseignements Gén.à compléter '!RAnneeReclamation2</vt:lpstr>
      <vt:lpstr>'Renseignements Gén.à compléter '!RAnneeReclamation3</vt:lpstr>
      <vt:lpstr>'Renseignements Gén.à compléter '!RCourrierElectroniquePC</vt:lpstr>
      <vt:lpstr>'Renseignements Gén.à compléter '!RDateDebutActivites</vt:lpstr>
      <vt:lpstr>'Renseignements Gén.à compléter '!RDateIncorporation</vt:lpstr>
      <vt:lpstr>'Renseignements Gén.à compléter '!RDateIndicateurVerificationComptable</vt:lpstr>
      <vt:lpstr>'Renseignements Gén.à compléter '!RDateIndicateurVerificationScientifique</vt:lpstr>
      <vt:lpstr>'Renseignements Gén.à compléter '!RDateMontantRecuFederal1</vt:lpstr>
      <vt:lpstr>'Renseignements Gén.à compléter '!RDateMontantRecuFederal2</vt:lpstr>
      <vt:lpstr>'Renseignements Gén.à compléter '!RDateMontantRecuFederal3</vt:lpstr>
      <vt:lpstr>'Renseignements Gén.à compléter '!RDateMontantRecuProvincial1</vt:lpstr>
      <vt:lpstr>'Renseignements Gén.à compléter '!RDateMontantRecuProvincial2</vt:lpstr>
      <vt:lpstr>'Renseignements Gén.à compléter '!RDateMontantRecuProvincial3</vt:lpstr>
      <vt:lpstr>'Renseignements Gén.à compléter '!RDateReclamationFederal1</vt:lpstr>
      <vt:lpstr>'Renseignements Gén.à compléter '!RDateReclamationFederal2</vt:lpstr>
      <vt:lpstr>'Renseignements Gén.à compléter '!RDateReclamationFederal3</vt:lpstr>
      <vt:lpstr>'Renseignements Gén.à compléter '!RDateReclamationProvincial1</vt:lpstr>
      <vt:lpstr>'Renseignements Gén.à compléter '!RDateReclamationProvincial2</vt:lpstr>
      <vt:lpstr>'Renseignements Gén.à compléter '!RDateReclamationProvincial3</vt:lpstr>
      <vt:lpstr>'Renseignements Gén.à compléter '!RDateTransmissionDemande</vt:lpstr>
      <vt:lpstr>'Renseignements Gén.à compléter '!RDescriptionProjet</vt:lpstr>
      <vt:lpstr>'Renseignements Gén.à compléter '!RIndicateurArrerageRevenuCanadaQuebec</vt:lpstr>
      <vt:lpstr>'Renseignements Gén.à compléter '!RIndicateurAssociationAutreEntreprises</vt:lpstr>
      <vt:lpstr>'Renseignements Gén.à compléter '!RIndicateurCorporationPrivee</vt:lpstr>
      <vt:lpstr>'Renseignements Gén.à compléter '!RIndicateurLitigeRevenuCanadaQuebec</vt:lpstr>
      <vt:lpstr>'Renseignements Gén.à compléter '!RIndicateurRedevableDeveloppementEconomiqueCanada</vt:lpstr>
      <vt:lpstr>'Renseignements Gén.à compléter '!RIndicateurVerificationComptable</vt:lpstr>
      <vt:lpstr>'Renseignements Gén.à compléter '!RIndicateurVerificationScientifique</vt:lpstr>
      <vt:lpstr>'Renseignements Gén.à compléter '!RMontantReclameFederal1</vt:lpstr>
      <vt:lpstr>'Renseignements Gén.à compléter '!RMontantReclameFederal2</vt:lpstr>
      <vt:lpstr>'Renseignements Gén.à compléter '!RMontantReclameFederal3</vt:lpstr>
      <vt:lpstr>'Renseignements Gén.à compléter '!RMontantReclameProvincial1</vt:lpstr>
      <vt:lpstr>'Renseignements Gén.à compléter '!RMontantReclameProvincial2</vt:lpstr>
      <vt:lpstr>'Renseignements Gén.à compléter '!RMontantReclameProvincial3</vt:lpstr>
      <vt:lpstr>'Renseignements Gén.à compléter '!RMontantRecuFederal1</vt:lpstr>
      <vt:lpstr>'Renseignements Gén.à compléter '!RMontantRecuFederal2</vt:lpstr>
      <vt:lpstr>'Renseignements Gén.à compléter '!RMontantRecuFederal3</vt:lpstr>
      <vt:lpstr>'Renseignements Gén.à compléter '!RMontantRecuProvincial1</vt:lpstr>
      <vt:lpstr>'Renseignements Gén.à compléter '!RMontantRecuProvincial2</vt:lpstr>
      <vt:lpstr>'Renseignements Gén.à compléter '!RMontantRecuProvincial3</vt:lpstr>
      <vt:lpstr>'Renseignements Gén.à compléter '!RNoActionsVolantes1</vt:lpstr>
      <vt:lpstr>'Renseignements Gén.à compléter '!RNoActionsVolantes10</vt:lpstr>
      <vt:lpstr>'Renseignements Gén.à compléter '!RNoActionsVolantes2</vt:lpstr>
      <vt:lpstr>'Renseignements Gén.à compléter '!RNoActionsVolantes3</vt:lpstr>
      <vt:lpstr>'Renseignements Gén.à compléter '!RNoActionsVolantes4</vt:lpstr>
      <vt:lpstr>'Renseignements Gén.à compléter '!RNoActionsVolantes5</vt:lpstr>
      <vt:lpstr>'Renseignements Gén.à compléter '!RNoActionsVolantes6</vt:lpstr>
      <vt:lpstr>'Renseignements Gén.à compléter '!RNoActionsVolantes7</vt:lpstr>
      <vt:lpstr>'Renseignements Gén.à compléter '!RNoActionsVolantes8</vt:lpstr>
      <vt:lpstr>'Renseignements Gén.à compléter '!RNoActionsVolantes9</vt:lpstr>
      <vt:lpstr>'Renseignements Gén.à compléter '!RNoAnneeEntreprise1</vt:lpstr>
      <vt:lpstr>'Renseignements Gén.à compléter '!RNoAnneeEntreprise10</vt:lpstr>
      <vt:lpstr>'Renseignements Gén.à compléter '!RNoAnneeEntreprise2</vt:lpstr>
      <vt:lpstr>'Renseignements Gén.à compléter '!RNoAnneeEntreprise3</vt:lpstr>
      <vt:lpstr>'Renseignements Gén.à compléter '!RNoAnneeEntreprise4</vt:lpstr>
      <vt:lpstr>'Renseignements Gén.à compléter '!RNoAnneeEntreprise5</vt:lpstr>
      <vt:lpstr>'Renseignements Gén.à compléter '!RNoAnneeEntreprise6</vt:lpstr>
      <vt:lpstr>'Renseignements Gén.à compléter '!RNoAnneeEntreprise7</vt:lpstr>
      <vt:lpstr>'Renseignements Gén.à compléter '!RNoAnneeEntreprise8</vt:lpstr>
      <vt:lpstr>'Renseignements Gén.à compléter '!RNoAnneeEntreprise9</vt:lpstr>
      <vt:lpstr>'Renseignements Gén.à compléter '!RNoAnneeIndustrie1</vt:lpstr>
      <vt:lpstr>'Renseignements Gén.à compléter '!RNoAnneeIndustrie10</vt:lpstr>
      <vt:lpstr>'Renseignements Gén.à compléter '!RNoAnneeIndustrie2</vt:lpstr>
      <vt:lpstr>'Renseignements Gén.à compléter '!RNoAnneeIndustrie3</vt:lpstr>
      <vt:lpstr>'Renseignements Gén.à compléter '!RNoAnneeIndustrie4</vt:lpstr>
      <vt:lpstr>'Renseignements Gén.à compléter '!RNoAnneeIndustrie5</vt:lpstr>
      <vt:lpstr>'Renseignements Gén.à compléter '!RNoAnneeIndustrie6</vt:lpstr>
      <vt:lpstr>'Renseignements Gén.à compléter '!RNoAnneeIndustrie7</vt:lpstr>
      <vt:lpstr>'Renseignements Gén.à compléter '!RNoAnneeIndustrie8</vt:lpstr>
      <vt:lpstr>'Renseignements Gén.à compléter '!RNoAnneeIndustrie9</vt:lpstr>
      <vt:lpstr>'Renseignements Gén.à compléter '!RNoCompteCanada</vt:lpstr>
      <vt:lpstr>'Renseignements Gén.à compléter '!RNoCompteQuebec</vt:lpstr>
      <vt:lpstr>'Renseignements Gén.à compléter '!RNombreEmployesApresProjet</vt:lpstr>
      <vt:lpstr>'Renseignements Gén.à compléter '!RNombreEmployesAvantProjet</vt:lpstr>
      <vt:lpstr>'Renseignements Gén.à compléter '!RNomPrenom1</vt:lpstr>
      <vt:lpstr>'Renseignements Gén.à compléter '!RNomPrenom10</vt:lpstr>
      <vt:lpstr>'Renseignements Gén.à compléter '!RNomPrenom2</vt:lpstr>
      <vt:lpstr>'Renseignements Gén.à compléter '!RNomPrenom3</vt:lpstr>
      <vt:lpstr>'Renseignements Gén.à compléter '!RNomPrenom4</vt:lpstr>
      <vt:lpstr>'Renseignements Gén.à compléter '!RNomPrenom5</vt:lpstr>
      <vt:lpstr>'Renseignements Gén.à compléter '!RNomPrenom6</vt:lpstr>
      <vt:lpstr>'Renseignements Gén.à compléter '!RNomPrenom7</vt:lpstr>
      <vt:lpstr>'Renseignements Gén.à compléter '!RNomPrenom8</vt:lpstr>
      <vt:lpstr>'Renseignements Gén.à compléter '!RNomPrenom9</vt:lpstr>
      <vt:lpstr>'Renseignements Gén.à compléter '!RNomPreteur</vt:lpstr>
      <vt:lpstr>'Renseignements Gén.à compléter '!RNoTransit</vt:lpstr>
      <vt:lpstr>'Renseignements Gén.à compléter '!RNumeroConfirmationDemande</vt:lpstr>
      <vt:lpstr>'Renseignements Gén.à compléter '!RNumeroEntrepriseQuebec</vt:lpstr>
      <vt:lpstr>'Renseignements Gén.à compléter '!RONIndicateurArrerageRevenuCanadaQuebec</vt:lpstr>
      <vt:lpstr>'Renseignements Gén.à compléter '!RONIndicateurAssociationAutreEntreprises</vt:lpstr>
      <vt:lpstr>'Renseignements Gén.à compléter '!RONIndicateurCorporationPrivee</vt:lpstr>
      <vt:lpstr>'Renseignements Gén.à compléter '!RONIndicateurLitigeRevenuCanadaQuebec</vt:lpstr>
      <vt:lpstr>'Renseignements Gén.à compléter '!RONIndicateurRedevableDeveloppementEconomiqueCanada</vt:lpstr>
      <vt:lpstr>'Renseignements Gén.à compléter '!RONIndicateurVerificationComptable</vt:lpstr>
      <vt:lpstr>'Renseignements Gén.à compléter '!RONIndicateurVerificationScientifique</vt:lpstr>
      <vt:lpstr>'Renseignements Gén.à compléter '!RPersonneContact</vt:lpstr>
      <vt:lpstr>'Renseignements Gén.à compléter '!RPersonneResponsableIF</vt:lpstr>
      <vt:lpstr>'Renseignements Gén.à compléter '!RRaisonSocialEntreprise</vt:lpstr>
      <vt:lpstr>'Renseignements Gén.à compléter '!RTelecopieurIF</vt:lpstr>
      <vt:lpstr>'Renseignements Gén.à compléter '!RTelecopieurPC</vt:lpstr>
      <vt:lpstr>'Renseignements Gén.à compléter '!RTelephoneIF</vt:lpstr>
      <vt:lpstr>'Renseignements Gén.à compléter '!RTelephonePC</vt:lpstr>
      <vt:lpstr>'Renseignements Gén.à compléter '!RTitre1</vt:lpstr>
      <vt:lpstr>'Renseignements Gén.à compléter '!RTitre10</vt:lpstr>
      <vt:lpstr>'Renseignements Gén.à compléter '!RTitre2</vt:lpstr>
      <vt:lpstr>'Renseignements Gén.à compléter '!RTitre3</vt:lpstr>
      <vt:lpstr>'Renseignements Gén.à compléter '!RTitre4</vt:lpstr>
      <vt:lpstr>'Renseignements Gén.à compléter '!RTitre5</vt:lpstr>
      <vt:lpstr>'Renseignements Gén.à compléter '!RTitre6</vt:lpstr>
      <vt:lpstr>'Renseignements Gén.à compléter '!RTitre7</vt:lpstr>
      <vt:lpstr>'Renseignements Gén.à compléter '!RTitre8</vt:lpstr>
      <vt:lpstr>'Renseignements Gén.à compléter '!RTitre9</vt:lpstr>
      <vt:lpstr>'Renseignements Gén.à compléter '!RTitrePC</vt:lpstr>
      <vt:lpstr>'Renseignements Gén.à compléter '!TabActionnariat</vt:lpstr>
      <vt:lpstr>'Année 1 - à compléter'!Zone_d_impression</vt:lpstr>
      <vt:lpstr>'Année 2 - à compléter'!Zone_d_impression</vt:lpstr>
      <vt:lpstr>'Détail du calcul'!Zone_d_impression</vt:lpstr>
      <vt:lpstr>Instructions!Zone_d_impression</vt:lpstr>
      <vt:lpstr>'Renseignements Gén.à compléter '!Zone_d_impression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Marie-Pierre Rajotte</dc:creator>
  <cp:keywords/>
  <dc:description/>
  <cp:lastModifiedBy>Normand Liboiron</cp:lastModifiedBy>
  <cp:revision/>
  <cp:lastPrinted>2026-07-16T17:43:30Z</cp:lastPrinted>
  <dcterms:created xsi:type="dcterms:W3CDTF">2026-05-27T16:45:17Z</dcterms:created>
  <dcterms:modified xsi:type="dcterms:W3CDTF">2026-10-07T12:58:53Z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urisdiction">
    <vt:lpwstr>1;#Canada|62bd6bfa-f739-49e3-9999-82059d73c7de</vt:lpwstr>
  </property>
  <property fmtid="{D5CDD505-2E9C-101B-9397-08002B2CF9AE}" pid="3" name="ContentTypeId">
    <vt:lpwstr>0x01010070B8EBA165E1244282FA93047E839D4702000E86690639D1D843876D95FC0067748B</vt:lpwstr>
  </property>
  <property fmtid="{D5CDD505-2E9C-101B-9397-08002B2CF9AE}" pid="4" name="ComplianceAssetId">
    <vt:lpwstr/>
  </property>
  <property fmtid="{D5CDD505-2E9C-101B-9397-08002B2CF9AE}" pid="5" name="_ExtendedDescription">
    <vt:lpwstr/>
  </property>
  <property fmtid="{D5CDD505-2E9C-101B-9397-08002B2CF9AE}" pid="6" name="_dlc_DocIdItemGuid">
    <vt:lpwstr>098f987c-4bbc-4e04-9057-48580a8ea253</vt:lpwstr>
  </property>
  <property fmtid="{D5CDD505-2E9C-101B-9397-08002B2CF9AE}" pid="7" name="TriggerFlowInfo">
    <vt:lpwstr/>
  </property>
  <property fmtid="{D5CDD505-2E9C-101B-9397-08002B2CF9AE}" pid="8" name="TaxServiceLine">
    <vt:lpwstr>2;#Quantitative Services|8ac922a9-ccce-4035-83d6-3ab1113bed22</vt:lpwstr>
  </property>
</Properties>
</file>